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gfzp1.sharepoint.com/Freigegebene Dokumente/QM ÖGfZP_intern/QM_ÖGfZP_Prozesse/Zertifizierung/Formulare FZ_/"/>
    </mc:Choice>
  </mc:AlternateContent>
  <xr:revisionPtr revIDLastSave="63" documentId="8_{419595F8-154F-4CF4-9299-D572C2E01873}" xr6:coauthVersionLast="47" xr6:coauthVersionMax="47" xr10:uidLastSave="{0EC0ECDF-D2DF-4E72-8351-446801F46405}"/>
  <workbookProtection workbookAlgorithmName="SHA-512" workbookHashValue="l4Gn3eYBVAkwRP9upqamUV6sJsutOawH6NWYlOXEd5y/qHYxHpZqXCsnP4MD+JPYdzik698STpzjSXHKm4CI8A==" workbookSaltValue="a5B3DgrULxpiRcE0d+M5/Q==" workbookSpinCount="100000" lockStructure="1"/>
  <bookViews>
    <workbookView xWindow="-108" yWindow="-108" windowWidth="23256" windowHeight="12576" tabRatio="601" xr2:uid="{02B209E6-230C-4CF7-9193-6C5C7800BA61}"/>
  </bookViews>
  <sheets>
    <sheet name="Erneuerung Stufe 1" sheetId="19" r:id="rId1"/>
    <sheet name="Ergebnisblatt Stufe 1" sheetId="20" r:id="rId2"/>
  </sheets>
  <externalReferences>
    <externalReference r:id="rId3"/>
  </externalReferences>
  <definedNames>
    <definedName name="_xlnm.Print_Area" localSheetId="1">'Ergebnisblatt Stufe 1'!$A$1:$M$19</definedName>
    <definedName name="_xlnm.Print_Area" localSheetId="0">'Erneuerung Stufe 1'!$A$1:$G$73</definedName>
    <definedName name="_xlnm.Print_Titles" localSheetId="0">'Erneuerung Stufe 1'!$6:$6</definedName>
    <definedName name="Ern_3" localSheetId="0">_xlfn.IFS(#REF!="1. Durchführung von ZfP-Tätigkeiten",#REF!,#REF!&lt;&gt;"1. Durchführung von ZfP-Tätigkeiten",#REF!)</definedName>
    <definedName name="_xlnm.Criteria">'[1]Kreative Liste'!$B$2:$B$19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G8" i="19" l="1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3" i="20"/>
  <c r="L4" i="20" s="1"/>
  <c r="L15" i="20" s="1"/>
  <c r="C2" i="20"/>
  <c r="I1" i="20"/>
  <c r="C1" i="20"/>
  <c r="L10" i="20" l="1"/>
  <c r="L13" i="20"/>
  <c r="L8" i="20"/>
  <c r="L14" i="20"/>
  <c r="L9" i="20"/>
  <c r="L7" i="20"/>
  <c r="L11" i="20"/>
  <c r="H4" i="20"/>
  <c r="H15" i="20" s="1"/>
  <c r="J4" i="20"/>
  <c r="J15" i="20" s="1"/>
  <c r="I4" i="20"/>
  <c r="I15" i="20" s="1"/>
  <c r="K4" i="20"/>
  <c r="K15" i="20" s="1"/>
  <c r="L6" i="20" l="1"/>
  <c r="I9" i="20"/>
  <c r="I8" i="20"/>
  <c r="I11" i="20"/>
  <c r="I7" i="20"/>
  <c r="I10" i="20"/>
  <c r="I13" i="20"/>
  <c r="I14" i="20"/>
  <c r="J11" i="20"/>
  <c r="J9" i="20"/>
  <c r="J7" i="20"/>
  <c r="J10" i="20"/>
  <c r="J13" i="20"/>
  <c r="J8" i="20"/>
  <c r="J14" i="20"/>
  <c r="K7" i="20"/>
  <c r="K10" i="20"/>
  <c r="K14" i="20"/>
  <c r="K11" i="20"/>
  <c r="K13" i="20"/>
  <c r="K8" i="20"/>
  <c r="K9" i="20"/>
  <c r="H14" i="20"/>
  <c r="H13" i="20"/>
  <c r="H9" i="20"/>
  <c r="H11" i="20"/>
  <c r="H7" i="20"/>
  <c r="H10" i="20"/>
  <c r="H8" i="20"/>
  <c r="H6" i="20" l="1"/>
  <c r="K6" i="20"/>
  <c r="I6" i="20"/>
  <c r="J6" i="20"/>
  <c r="M13" i="20"/>
  <c r="M9" i="20"/>
  <c r="M15" i="20"/>
  <c r="M10" i="20"/>
  <c r="M11" i="20"/>
  <c r="M14" i="20"/>
  <c r="M16" i="20" l="1"/>
  <c r="M6" i="20" l="1"/>
  <c r="M12" i="20" s="1"/>
  <c r="M17" i="20" l="1"/>
  <c r="B17" i="20" s="1"/>
  <c r="B18" i="20" l="1"/>
</calcChain>
</file>

<file path=xl/sharedStrings.xml><?xml version="1.0" encoding="utf-8"?>
<sst xmlns="http://schemas.openxmlformats.org/spreadsheetml/2006/main" count="72" uniqueCount="60">
  <si>
    <t>Tätigkeiten Teil B</t>
  </si>
  <si>
    <t>Tätigkeiten Teil A</t>
  </si>
  <si>
    <t>Name:</t>
  </si>
  <si>
    <t>Summe</t>
  </si>
  <si>
    <t>Prüfverfahren:</t>
  </si>
  <si>
    <t>Bestätigung Zertifizierungsstelle:</t>
  </si>
  <si>
    <t>Punkte</t>
  </si>
  <si>
    <t>pro</t>
  </si>
  <si>
    <t>Tag</t>
  </si>
  <si>
    <t>Woche</t>
  </si>
  <si>
    <t>Präsentation</t>
  </si>
  <si>
    <t>Mitgliedschaft</t>
  </si>
  <si>
    <t>Zertifikat gültig bis [TT.MM.JJJJ]:</t>
  </si>
  <si>
    <t>Datum:</t>
  </si>
  <si>
    <t>Zertifizierungsjahr</t>
  </si>
  <si>
    <t>Einheit</t>
  </si>
  <si>
    <t>Anzahl</t>
  </si>
  <si>
    <t>Nr.</t>
  </si>
  <si>
    <t>Zertifikat gültig bis:</t>
  </si>
  <si>
    <t>Tätigkeit (siehe Anmerkungen)</t>
  </si>
  <si>
    <t>Bestätigung für die Richtigkeit der Angaben durch den Arbeitgeber:</t>
  </si>
  <si>
    <t>1. Durchführung von ZfP-Tätigkeiten</t>
  </si>
  <si>
    <t>5. Teilnahme an ZfP-Forschungstätigkeit oder ZfP-Ingenieurstätigkeit</t>
  </si>
  <si>
    <t>6. Teilnahme an ZfP-bezogenen Fachseminaren/Facharbeiten</t>
  </si>
  <si>
    <t>7. Präsentation von ZfP-bezogenen Fachseminaren/Facharbeiten</t>
  </si>
  <si>
    <t>8. Mitgliedschaft in einer ZfP- oder ZfP-verwandten Gesellschaft</t>
  </si>
  <si>
    <t>Firma:</t>
  </si>
  <si>
    <r>
      <t xml:space="preserve">Zur Validierung der Angaben fordert die Zertifizierungsstelle stichprobenartig angeführte Nachweise an. Validierungen der Angaben direkt im Unternehmen sind kostenpflichtig. Können nicht alle Nachweise gemäß Tabelle erbracht werden, führt dies zum </t>
    </r>
    <r>
      <rPr>
        <b/>
        <sz val="11"/>
        <color theme="1"/>
        <rFont val="Calibri"/>
        <family val="2"/>
        <scheme val="minor"/>
      </rPr>
      <t>Entzug der Zertifizierung</t>
    </r>
    <r>
      <rPr>
        <sz val="11"/>
        <color theme="1"/>
        <rFont val="Calibri"/>
        <family val="2"/>
        <scheme val="minor"/>
      </rPr>
      <t xml:space="preserve"> und zu weiteren kostenpflichtigen Überprüfungen.</t>
    </r>
  </si>
  <si>
    <t>Prüfbericht</t>
  </si>
  <si>
    <t>Prüftätigkeit</t>
  </si>
  <si>
    <t>--</t>
  </si>
  <si>
    <t>2. Abschluss einer theoretischen Schulung in dem Verfahren</t>
  </si>
  <si>
    <t>3. Abschluss einer praktischen Schulung in dem Verfahren</t>
  </si>
  <si>
    <t>Tag/Bericht</t>
  </si>
  <si>
    <t>2/1</t>
  </si>
  <si>
    <t>2 Punkte pro Tag
1 Punkt pro Prüfbericht</t>
  </si>
  <si>
    <t>1.a Durchführung von ZfP-Tätigkeiten | Prüfberichte</t>
  </si>
  <si>
    <t>1.b Durchführung von ZfP-Tätigkeiten | Arbeitstätigkeit</t>
  </si>
  <si>
    <t>1 Punkt pro Prüfbericht</t>
  </si>
  <si>
    <t>2 Punkte pro Tag</t>
  </si>
  <si>
    <t>1 Punkt pro Tag</t>
  </si>
  <si>
    <t>1 Punkt pro Woche</t>
  </si>
  <si>
    <t>1 Punkt pro Präsentation</t>
  </si>
  <si>
    <t>1 Punkt pro Mitgliedschaft</t>
  </si>
  <si>
    <t>Bezeichnung der Nachweise</t>
  </si>
  <si>
    <t xml:space="preserve">Teilergebnis Tätigkeiten Teil B: </t>
  </si>
  <si>
    <t>Punkte | Jahr 1</t>
  </si>
  <si>
    <t>Punkte | Jahr 2</t>
  </si>
  <si>
    <t>Punkte | Jahr 3</t>
  </si>
  <si>
    <t>Punkte | Jahr 4</t>
  </si>
  <si>
    <t>Punkte | Jahr 5</t>
  </si>
  <si>
    <t>max. Pkt./Tätigkeit</t>
  </si>
  <si>
    <t>max. Pkt./Jahr</t>
  </si>
  <si>
    <t>Ergebnis:</t>
  </si>
  <si>
    <t xml:space="preserve">     Tätigkeiten Teil A und B</t>
  </si>
  <si>
    <t xml:space="preserve">Teilergebnis Tätigkeiten Teil A (mindestens 50): </t>
  </si>
  <si>
    <t xml:space="preserve">Gesamtergebnis (mindestens 100): </t>
  </si>
  <si>
    <t>Bestätigung der Arbeitstätigkeiten unter Punkt 'Durchführung von ZfP-Tätigkeiten' durch eine andere zertifizierte Person/Referee.</t>
  </si>
  <si>
    <t>Zertifizierungsnummer (letzter Teil der Zertifikatsnummer);
bei Fremdzertifikaten ist eine Zertifikatskopie beizulegen.</t>
  </si>
  <si>
    <r>
      <t xml:space="preserve">In der Auflistung sind </t>
    </r>
    <r>
      <rPr>
        <b/>
        <sz val="11"/>
        <color theme="1"/>
        <rFont val="Calibri"/>
        <family val="2"/>
        <scheme val="minor"/>
      </rPr>
      <t>pro Jahr</t>
    </r>
    <r>
      <rPr>
        <sz val="11"/>
        <color theme="1"/>
        <rFont val="Calibri"/>
        <family val="2"/>
        <scheme val="minor"/>
      </rPr>
      <t xml:space="preserve"> der Tätigkeit unter der Kategorie '1. Durchführung von ZfP-Tätigkiten' </t>
    </r>
    <r>
      <rPr>
        <b/>
        <sz val="11"/>
        <color theme="1"/>
        <rFont val="Calibri"/>
        <family val="2"/>
        <scheme val="minor"/>
      </rPr>
      <t>fünf detaillierte, verifizierbare Prüfberichte</t>
    </r>
    <r>
      <rPr>
        <sz val="11"/>
        <color theme="1"/>
        <rFont val="Calibri"/>
        <family val="2"/>
        <scheme val="minor"/>
      </rPr>
      <t xml:space="preserve"> und der </t>
    </r>
    <r>
      <rPr>
        <b/>
        <sz val="11"/>
        <color theme="1"/>
        <rFont val="Calibri"/>
        <family val="2"/>
        <scheme val="minor"/>
      </rPr>
      <t xml:space="preserve">Nachweis von zehn Tagen aktiver Prüftätigkeit </t>
    </r>
    <r>
      <rPr>
        <sz val="11"/>
        <color theme="1"/>
        <rFont val="Calibri"/>
        <family val="2"/>
        <scheme val="minor"/>
      </rPr>
      <t>in Form einer Bestätigung durch eine zertifizierte Person/Referee anzugeben.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</si>
</sst>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mm/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 tint="0.499984740745262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/>
    <xf numFmtId="0" fontId="0" fillId="0" borderId="0" xfId="0" quotePrefix="1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" fontId="5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5" fillId="2" borderId="3" xfId="0" quotePrefix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 textRotation="90"/>
    </xf>
    <xf numFmtId="0" fontId="0" fillId="0" borderId="7" xfId="0" applyBorder="1" applyAlignment="1">
      <alignment horizontal="center" textRotation="90"/>
    </xf>
    <xf numFmtId="1" fontId="6" fillId="5" borderId="6" xfId="0" applyNumberFormat="1" applyFont="1" applyFill="1" applyBorder="1" applyAlignment="1">
      <alignment horizontal="right" vertical="center" indent="2"/>
    </xf>
    <xf numFmtId="1" fontId="6" fillId="5" borderId="3" xfId="0" applyNumberFormat="1" applyFont="1" applyFill="1" applyBorder="1" applyAlignment="1">
      <alignment horizontal="right" vertical="center" indent="2"/>
    </xf>
    <xf numFmtId="0" fontId="6" fillId="5" borderId="6" xfId="0" applyFont="1" applyFill="1" applyBorder="1" applyAlignment="1">
      <alignment horizontal="right" vertical="center" indent="2"/>
    </xf>
    <xf numFmtId="0" fontId="6" fillId="5" borderId="7" xfId="0" applyFont="1" applyFill="1" applyBorder="1" applyAlignment="1">
      <alignment horizontal="right" vertical="center" indent="2"/>
    </xf>
    <xf numFmtId="14" fontId="13" fillId="0" borderId="5" xfId="0" applyNumberFormat="1" applyFont="1" applyBorder="1" applyAlignment="1" applyProtection="1">
      <alignment horizontal="left"/>
      <protection locked="0"/>
    </xf>
    <xf numFmtId="1" fontId="13" fillId="0" borderId="5" xfId="0" applyNumberFormat="1" applyFont="1" applyBorder="1" applyAlignment="1" applyProtection="1">
      <alignment horizontal="center"/>
      <protection locked="0"/>
    </xf>
    <xf numFmtId="1" fontId="13" fillId="0" borderId="4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14" fontId="5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  <xf numFmtId="14" fontId="11" fillId="0" borderId="0" xfId="0" applyNumberFormat="1" applyFont="1"/>
    <xf numFmtId="14" fontId="12" fillId="3" borderId="1" xfId="0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1" fontId="1" fillId="4" borderId="5" xfId="0" quotePrefix="1" applyNumberFormat="1" applyFont="1" applyFill="1" applyBorder="1" applyAlignment="1">
      <alignment horizontal="center" vertical="center"/>
    </xf>
    <xf numFmtId="0" fontId="10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0" fillId="0" borderId="8" xfId="0" applyBorder="1" applyProtection="1">
      <protection locked="0"/>
    </xf>
    <xf numFmtId="0" fontId="11" fillId="0" borderId="8" xfId="0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165" fontId="5" fillId="0" borderId="0" xfId="0" applyNumberFormat="1" applyFont="1" applyAlignment="1">
      <alignment horizontal="left"/>
    </xf>
    <xf numFmtId="16" fontId="11" fillId="0" borderId="3" xfId="0" quotePrefix="1" applyNumberFormat="1" applyFont="1" applyBorder="1" applyAlignment="1">
      <alignment horizontal="center" vertical="center"/>
    </xf>
    <xf numFmtId="1" fontId="18" fillId="2" borderId="3" xfId="0" quotePrefix="1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right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8" xfId="0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1" fontId="20" fillId="4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 textRotation="90"/>
    </xf>
    <xf numFmtId="1" fontId="14" fillId="5" borderId="9" xfId="0" applyNumberFormat="1" applyFont="1" applyFill="1" applyBorder="1" applyAlignment="1">
      <alignment horizontal="right" vertical="center" indent="2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1" fillId="2" borderId="9" xfId="0" applyFont="1" applyFill="1" applyBorder="1" applyAlignment="1">
      <alignment horizontal="right" vertical="center"/>
    </xf>
    <xf numFmtId="0" fontId="22" fillId="0" borderId="0" xfId="0" applyFont="1" applyAlignment="1">
      <alignment wrapText="1"/>
    </xf>
    <xf numFmtId="0" fontId="14" fillId="2" borderId="9" xfId="0" applyFont="1" applyFill="1" applyBorder="1" applyAlignment="1">
      <alignment horizontal="right" vertical="center"/>
    </xf>
    <xf numFmtId="0" fontId="13" fillId="0" borderId="5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>
      <alignment horizontal="left" wrapText="1"/>
    </xf>
    <xf numFmtId="0" fontId="6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2" fillId="0" borderId="9" xfId="0" applyFont="1" applyBorder="1" applyAlignment="1">
      <alignment wrapText="1"/>
    </xf>
    <xf numFmtId="0" fontId="22" fillId="0" borderId="9" xfId="0" applyFont="1" applyBorder="1"/>
    <xf numFmtId="0" fontId="23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3" xfId="0" applyFont="1" applyBorder="1"/>
    <xf numFmtId="0" fontId="8" fillId="0" borderId="3" xfId="0" applyFont="1" applyBorder="1"/>
    <xf numFmtId="14" fontId="4" fillId="0" borderId="3" xfId="0" applyNumberFormat="1" applyFont="1" applyBorder="1" applyAlignment="1">
      <alignment horizontal="left"/>
    </xf>
  </cellXfs>
  <cellStyles count="1">
    <cellStyle name="Standard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color rgb="FFFF6565"/>
      </font>
    </dxf>
    <dxf>
      <font>
        <color rgb="FFFF6565"/>
      </font>
    </dxf>
    <dxf>
      <fill>
        <patternFill>
          <bgColor rgb="FFFFE7E7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565"/>
      <color rgb="FFFFE7E7"/>
      <color rgb="FFFFD9D9"/>
      <color rgb="FFF2F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eative_Liste_NAS4179_Vorlage_Rev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Erneuerung | Stufe_1"/>
      <sheetName val="Kreative Liste"/>
      <sheetName val="Hilfe_Berechung"/>
    </sheetNames>
    <sheetDataSet>
      <sheetData sheetId="0"/>
      <sheetData sheetId="1"/>
      <sheetData sheetId="2">
        <row r="2">
          <cell r="B2" t="str">
            <v>Criteria</v>
          </cell>
        </row>
        <row r="3">
          <cell r="B3" t="str">
            <v>Sole Author</v>
          </cell>
        </row>
        <row r="4">
          <cell r="B4" t="str">
            <v>Co Autor</v>
          </cell>
        </row>
        <row r="5">
          <cell r="B5" t="str">
            <v>each standard /specification</v>
          </cell>
        </row>
        <row r="6">
          <cell r="B6" t="str">
            <v>Teilnahme (One day or one meeting)</v>
          </cell>
        </row>
        <row r="7">
          <cell r="B7" t="str">
            <v>Teilnahme (Two days)</v>
          </cell>
        </row>
        <row r="8">
          <cell r="B8" t="str">
            <v>Teilnahme (three or more days)</v>
          </cell>
        </row>
        <row r="9">
          <cell r="B9" t="str">
            <v>For each eight hours of instruction</v>
          </cell>
        </row>
        <row r="10">
          <cell r="B10" t="str">
            <v>for every eight hours of documented instruction</v>
          </cell>
        </row>
        <row r="11">
          <cell r="B11" t="str">
            <v>CEUs</v>
          </cell>
        </row>
        <row r="12">
          <cell r="B12" t="str">
            <v>for each method obtained</v>
          </cell>
        </row>
        <row r="13">
          <cell r="B13" t="str">
            <v>Prüfungsbeauftragter (for each examination session)</v>
          </cell>
        </row>
        <row r="14">
          <cell r="B14" t="str">
            <v>ZfP bezogene Veröffentlichungen (for each published paper)</v>
          </cell>
        </row>
        <row r="15">
          <cell r="B15" t="str">
            <v>ZfP Beiträge (for each documented contribution)</v>
          </cell>
        </row>
        <row r="16">
          <cell r="B16" t="str">
            <v>Teilnahme ZfP relevante Studien</v>
          </cell>
        </row>
        <row r="17">
          <cell r="B17" t="str">
            <v>Leistung Stufe 3 Prüfer (single written testament by employer)</v>
          </cell>
        </row>
        <row r="18">
          <cell r="B18" t="str">
            <v>Fachausstellung (for each show attended)</v>
          </cell>
        </row>
        <row r="19">
          <cell r="B19" t="str">
            <v>externe ZfP Audits (for each external audit conducted)</v>
          </cell>
        </row>
      </sheetData>
      <sheetData sheetId="3">
        <row r="2">
          <cell r="B2" t="str">
            <v>Auswahl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225-0C19-46C0-B752-CCBF336E6FB7}">
  <sheetPr>
    <pageSetUpPr fitToPage="1"/>
  </sheetPr>
  <dimension ref="A1:S73"/>
  <sheetViews>
    <sheetView showGridLines="0" showRowColHeaders="0" tabSelected="1" zoomScale="70" zoomScaleNormal="70" zoomScalePageLayoutView="55" workbookViewId="0">
      <selection activeCell="E1" sqref="E1:G1"/>
    </sheetView>
  </sheetViews>
  <sheetFormatPr baseColWidth="10" defaultColWidth="0" defaultRowHeight="14.4" zeroHeight="1" x14ac:dyDescent="0.3"/>
  <cols>
    <col min="1" max="1" width="4" customWidth="1"/>
    <col min="2" max="2" width="28.77734375" customWidth="1"/>
    <col min="3" max="3" width="14.44140625" style="71" customWidth="1"/>
    <col min="4" max="4" width="7.5546875" style="51" bestFit="1" customWidth="1"/>
    <col min="5" max="5" width="47.21875" customWidth="1"/>
    <col min="6" max="6" width="50.44140625" style="52" customWidth="1"/>
    <col min="7" max="7" width="13.21875" customWidth="1"/>
    <col min="8" max="19" width="0" hidden="1" customWidth="1"/>
    <col min="20" max="16384" width="10.77734375" hidden="1"/>
  </cols>
  <sheetData>
    <row r="1" spans="1:19" ht="25.05" customHeight="1" x14ac:dyDescent="0.3">
      <c r="B1" s="37" t="s">
        <v>2</v>
      </c>
      <c r="C1" s="69"/>
      <c r="D1" s="38"/>
      <c r="E1" s="88"/>
      <c r="F1" s="88"/>
      <c r="G1" s="88"/>
      <c r="H1" s="1"/>
      <c r="I1" s="39" t="s">
        <v>28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.05" customHeight="1" x14ac:dyDescent="0.3">
      <c r="B2" s="37" t="s">
        <v>26</v>
      </c>
      <c r="C2" s="69"/>
      <c r="D2" s="38"/>
      <c r="E2" s="88"/>
      <c r="F2" s="88"/>
      <c r="G2" s="88"/>
      <c r="H2" s="1"/>
      <c r="I2" s="39" t="s">
        <v>29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.05" customHeight="1" x14ac:dyDescent="0.3">
      <c r="B3" s="37" t="s">
        <v>4</v>
      </c>
      <c r="C3" s="69"/>
      <c r="D3" s="38"/>
      <c r="E3" s="89"/>
      <c r="F3" s="89"/>
      <c r="G3" s="90"/>
      <c r="H3" s="1"/>
      <c r="I3" s="40" t="s">
        <v>30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5.05" customHeight="1" x14ac:dyDescent="0.3">
      <c r="B4" s="37" t="s">
        <v>12</v>
      </c>
      <c r="C4" s="69"/>
      <c r="D4" s="38"/>
      <c r="E4" s="91"/>
      <c r="F4" s="91"/>
      <c r="G4" s="9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9" customHeight="1" x14ac:dyDescent="0.3">
      <c r="B5" s="37"/>
      <c r="C5" s="69"/>
      <c r="D5" s="38"/>
      <c r="E5" s="41"/>
      <c r="F5" s="42"/>
      <c r="G5" s="4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.2" thickBot="1" x14ac:dyDescent="0.35">
      <c r="A6" s="44" t="s">
        <v>17</v>
      </c>
      <c r="B6" s="44" t="s">
        <v>14</v>
      </c>
      <c r="C6" s="44" t="s">
        <v>15</v>
      </c>
      <c r="D6" s="45" t="s">
        <v>16</v>
      </c>
      <c r="E6" s="46" t="s">
        <v>44</v>
      </c>
      <c r="F6" s="47" t="s">
        <v>19</v>
      </c>
      <c r="G6" s="48" t="s">
        <v>6</v>
      </c>
    </row>
    <row r="7" spans="1:19" ht="30" customHeight="1" x14ac:dyDescent="0.3">
      <c r="A7">
        <v>1</v>
      </c>
      <c r="B7" s="31"/>
      <c r="C7" s="70" t="str">
        <f>IF(F7="","",VLOOKUP(F:F,'Ergebnisblatt Stufe 1'!$B$6:$E$15,4,FALSE))</f>
        <v/>
      </c>
      <c r="D7" s="32"/>
      <c r="E7" s="81"/>
      <c r="F7" s="36"/>
      <c r="G7" s="49" t="str">
        <f>IF(OR(B7="",F7=""),"",IF(_xlfn.IFNA(VLOOKUP(F:F,'Ergebnisblatt Stufe 1'!$B$6:$E$15,3,FALSE),""),VLOOKUP(F:F,'Ergebnisblatt Stufe 1'!$B$6:$E$15,3,FALSE)*D7))</f>
        <v/>
      </c>
    </row>
    <row r="8" spans="1:19" ht="30" customHeight="1" x14ac:dyDescent="0.3">
      <c r="A8">
        <v>2</v>
      </c>
      <c r="B8" s="31"/>
      <c r="C8" s="70" t="str">
        <f>IF(F8="","",VLOOKUP(F:F,'Ergebnisblatt Stufe 1'!$B$6:$E$15,4,FALSE))</f>
        <v/>
      </c>
      <c r="D8" s="33"/>
      <c r="E8" s="81"/>
      <c r="F8" s="36"/>
      <c r="G8" s="49" t="str">
        <f>IF(OR(B8="",F8=""),"",IF(_xlfn.IFNA(VLOOKUP(F:F,'Ergebnisblatt Stufe 1'!$B$6:$E$15,3,FALSE),""),VLOOKUP(F:F,'Ergebnisblatt Stufe 1'!$B$6:$E$15,3,FALSE)*D8))</f>
        <v/>
      </c>
    </row>
    <row r="9" spans="1:19" ht="30" customHeight="1" x14ac:dyDescent="0.3">
      <c r="A9">
        <v>3</v>
      </c>
      <c r="B9" s="31"/>
      <c r="C9" s="70" t="str">
        <f>IF(F9="","",VLOOKUP(F:F,'Ergebnisblatt Stufe 1'!$B$6:$E$15,4,FALSE))</f>
        <v/>
      </c>
      <c r="D9" s="33"/>
      <c r="E9" s="81"/>
      <c r="F9" s="36"/>
      <c r="G9" s="49" t="str">
        <f>IF(OR(B9="",F9=""),"",IF(_xlfn.IFNA(VLOOKUP(F:F,'Ergebnisblatt Stufe 1'!$B$6:$E$15,3,FALSE),""),VLOOKUP(F:F,'Ergebnisblatt Stufe 1'!$B$6:$E$15,3,FALSE)*D9))</f>
        <v/>
      </c>
    </row>
    <row r="10" spans="1:19" ht="30" customHeight="1" x14ac:dyDescent="0.3">
      <c r="A10">
        <v>4</v>
      </c>
      <c r="B10" s="31"/>
      <c r="C10" s="70" t="str">
        <f>IF(F10="","",VLOOKUP(F:F,'Ergebnisblatt Stufe 1'!$B$6:$E$15,4,FALSE))</f>
        <v/>
      </c>
      <c r="D10" s="33"/>
      <c r="E10" s="81"/>
      <c r="F10" s="36"/>
      <c r="G10" s="49" t="str">
        <f>IF(OR(B10="",F10=""),"",IF(_xlfn.IFNA(VLOOKUP(F:F,'Ergebnisblatt Stufe 1'!$B$6:$E$15,3,FALSE),""),VLOOKUP(F:F,'Ergebnisblatt Stufe 1'!$B$6:$E$15,3,FALSE)*D10))</f>
        <v/>
      </c>
    </row>
    <row r="11" spans="1:19" ht="30" customHeight="1" x14ac:dyDescent="0.3">
      <c r="A11">
        <v>5</v>
      </c>
      <c r="B11" s="31"/>
      <c r="C11" s="70" t="str">
        <f>IF(F11="","",VLOOKUP(F:F,'Ergebnisblatt Stufe 1'!$B$6:$E$15,4,FALSE))</f>
        <v/>
      </c>
      <c r="D11" s="33"/>
      <c r="E11" s="81"/>
      <c r="F11" s="36"/>
      <c r="G11" s="49" t="str">
        <f>IF(OR(B11="",F11=""),"",IF(_xlfn.IFNA(VLOOKUP(F:F,'Ergebnisblatt Stufe 1'!$B$6:$E$15,3,FALSE),""),VLOOKUP(F:F,'Ergebnisblatt Stufe 1'!$B$6:$E$15,3,FALSE)*D11))</f>
        <v/>
      </c>
    </row>
    <row r="12" spans="1:19" ht="30" customHeight="1" x14ac:dyDescent="0.3">
      <c r="A12">
        <v>6</v>
      </c>
      <c r="B12" s="31"/>
      <c r="C12" s="70" t="str">
        <f>IF(F12="","",VLOOKUP(F:F,'Ergebnisblatt Stufe 1'!$B$6:$E$15,4,FALSE))</f>
        <v/>
      </c>
      <c r="D12" s="33"/>
      <c r="E12" s="81"/>
      <c r="F12" s="36"/>
      <c r="G12" s="49" t="str">
        <f>IF(OR(B12="",F12=""),"",IF(_xlfn.IFNA(VLOOKUP(F:F,'Ergebnisblatt Stufe 1'!$B$6:$E$15,3,FALSE),""),VLOOKUP(F:F,'Ergebnisblatt Stufe 1'!$B$6:$E$15,3,FALSE)*D12))</f>
        <v/>
      </c>
    </row>
    <row r="13" spans="1:19" ht="30" customHeight="1" x14ac:dyDescent="0.3">
      <c r="A13">
        <v>7</v>
      </c>
      <c r="B13" s="31"/>
      <c r="C13" s="70" t="str">
        <f>IF(F13="","",VLOOKUP(F:F,'Ergebnisblatt Stufe 1'!$B$6:$E$15,4,FALSE))</f>
        <v/>
      </c>
      <c r="D13" s="33"/>
      <c r="E13" s="81"/>
      <c r="F13" s="36"/>
      <c r="G13" s="49" t="str">
        <f>IF(OR(B13="",F13=""),"",IF(_xlfn.IFNA(VLOOKUP(F:F,'Ergebnisblatt Stufe 1'!$B$6:$E$15,3,FALSE),""),VLOOKUP(F:F,'Ergebnisblatt Stufe 1'!$B$6:$E$15,3,FALSE)*D13))</f>
        <v/>
      </c>
    </row>
    <row r="14" spans="1:19" ht="30" customHeight="1" x14ac:dyDescent="0.3">
      <c r="A14">
        <v>8</v>
      </c>
      <c r="B14" s="31"/>
      <c r="C14" s="70" t="str">
        <f>IF(F14="","",VLOOKUP(F:F,'Ergebnisblatt Stufe 1'!$B$6:$E$15,4,FALSE))</f>
        <v/>
      </c>
      <c r="D14" s="33"/>
      <c r="E14" s="81"/>
      <c r="F14" s="36"/>
      <c r="G14" s="49" t="str">
        <f>IF(OR(B14="",F14=""),"",IF(_xlfn.IFNA(VLOOKUP(F:F,'Ergebnisblatt Stufe 1'!$B$6:$E$15,3,FALSE),""),VLOOKUP(F:F,'Ergebnisblatt Stufe 1'!$B$6:$E$15,3,FALSE)*D14))</f>
        <v/>
      </c>
    </row>
    <row r="15" spans="1:19" ht="30" customHeight="1" x14ac:dyDescent="0.3">
      <c r="A15">
        <v>9</v>
      </c>
      <c r="B15" s="31"/>
      <c r="C15" s="70" t="str">
        <f>IF(F15="","",VLOOKUP(F:F,'Ergebnisblatt Stufe 1'!$B$6:$E$15,4,FALSE))</f>
        <v/>
      </c>
      <c r="D15" s="33"/>
      <c r="E15" s="81"/>
      <c r="F15" s="36"/>
      <c r="G15" s="49" t="str">
        <f>IF(OR(B15="",F15=""),"",IF(_xlfn.IFNA(VLOOKUP(F:F,'Ergebnisblatt Stufe 1'!$B$6:$E$15,3,FALSE),""),VLOOKUP(F:F,'Ergebnisblatt Stufe 1'!$B$6:$E$15,3,FALSE)*D15))</f>
        <v/>
      </c>
    </row>
    <row r="16" spans="1:19" s="50" customFormat="1" ht="30" customHeight="1" x14ac:dyDescent="0.3">
      <c r="A16">
        <v>10</v>
      </c>
      <c r="B16" s="31"/>
      <c r="C16" s="70" t="str">
        <f>IF(F16="","",VLOOKUP(F:F,'Ergebnisblatt Stufe 1'!$B$6:$E$15,4,FALSE))</f>
        <v/>
      </c>
      <c r="D16" s="34"/>
      <c r="E16" s="81"/>
      <c r="F16" s="36"/>
      <c r="G16" s="49" t="str">
        <f>IF(OR(B16="",F16=""),"",IF(_xlfn.IFNA(VLOOKUP(F:F,'Ergebnisblatt Stufe 1'!$B$6:$E$15,3,FALSE),""),VLOOKUP(F:F,'Ergebnisblatt Stufe 1'!$B$6:$E$15,3,FALSE)*D16))</f>
        <v/>
      </c>
    </row>
    <row r="17" spans="1:7" ht="30" customHeight="1" x14ac:dyDescent="0.3">
      <c r="A17">
        <v>11</v>
      </c>
      <c r="B17" s="31"/>
      <c r="C17" s="70" t="str">
        <f>IF(F17="","",VLOOKUP(F:F,'Ergebnisblatt Stufe 1'!$B$6:$E$15,4,FALSE))</f>
        <v/>
      </c>
      <c r="D17" s="33"/>
      <c r="E17" s="35"/>
      <c r="F17" s="36"/>
      <c r="G17" s="49" t="str">
        <f>IF(OR(B17="",F17=""),"",IF(_xlfn.IFNA(VLOOKUP(F:F,'Ergebnisblatt Stufe 1'!$B$6:$E$15,3,FALSE),""),VLOOKUP(F:F,'Ergebnisblatt Stufe 1'!$B$6:$E$15,3,FALSE)*D17))</f>
        <v/>
      </c>
    </row>
    <row r="18" spans="1:7" ht="30" customHeight="1" x14ac:dyDescent="0.3">
      <c r="A18">
        <v>12</v>
      </c>
      <c r="B18" s="31"/>
      <c r="C18" s="70" t="str">
        <f>IF(F18="","",VLOOKUP(F:F,'Ergebnisblatt Stufe 1'!$B$6:$E$15,4,FALSE))</f>
        <v/>
      </c>
      <c r="D18" s="33"/>
      <c r="E18" s="35"/>
      <c r="F18" s="36"/>
      <c r="G18" s="49" t="str">
        <f>IF(OR(B18="",F18=""),"",IF(_xlfn.IFNA(VLOOKUP(F:F,'Ergebnisblatt Stufe 1'!$B$6:$E$15,3,FALSE),""),VLOOKUP(F:F,'Ergebnisblatt Stufe 1'!$B$6:$E$15,3,FALSE)*D18))</f>
        <v/>
      </c>
    </row>
    <row r="19" spans="1:7" ht="30" customHeight="1" x14ac:dyDescent="0.3">
      <c r="A19">
        <v>13</v>
      </c>
      <c r="B19" s="31"/>
      <c r="C19" s="70" t="str">
        <f>IF(F19="","",VLOOKUP(F:F,'Ergebnisblatt Stufe 1'!$B$6:$E$15,4,FALSE))</f>
        <v/>
      </c>
      <c r="D19" s="33"/>
      <c r="E19" s="35"/>
      <c r="F19" s="36"/>
      <c r="G19" s="49" t="str">
        <f>IF(OR(B19="",F19=""),"",IF(_xlfn.IFNA(VLOOKUP(F:F,'Ergebnisblatt Stufe 1'!$B$6:$E$15,3,FALSE),""),VLOOKUP(F:F,'Ergebnisblatt Stufe 1'!$B$6:$E$15,3,FALSE)*D19))</f>
        <v/>
      </c>
    </row>
    <row r="20" spans="1:7" ht="30" customHeight="1" x14ac:dyDescent="0.3">
      <c r="A20">
        <v>14</v>
      </c>
      <c r="B20" s="31"/>
      <c r="C20" s="70" t="str">
        <f>IF(F20="","",VLOOKUP(F:F,'Ergebnisblatt Stufe 1'!$B$6:$E$15,4,FALSE))</f>
        <v/>
      </c>
      <c r="D20" s="33"/>
      <c r="E20" s="35"/>
      <c r="F20" s="36"/>
      <c r="G20" s="49" t="str">
        <f>IF(OR(B20="",F20=""),"",IF(_xlfn.IFNA(VLOOKUP(F:F,'Ergebnisblatt Stufe 1'!$B$6:$E$15,3,FALSE),""),VLOOKUP(F:F,'Ergebnisblatt Stufe 1'!$B$6:$E$15,3,FALSE)*D20))</f>
        <v/>
      </c>
    </row>
    <row r="21" spans="1:7" ht="30" customHeight="1" x14ac:dyDescent="0.3">
      <c r="A21">
        <v>15</v>
      </c>
      <c r="B21" s="31"/>
      <c r="C21" s="70" t="str">
        <f>IF(F21="","",VLOOKUP(F:F,'Ergebnisblatt Stufe 1'!$B$6:$E$15,4,FALSE))</f>
        <v/>
      </c>
      <c r="D21" s="33"/>
      <c r="E21" s="35"/>
      <c r="F21" s="36"/>
      <c r="G21" s="49" t="str">
        <f>IF(OR(B21="",F21=""),"",IF(_xlfn.IFNA(VLOOKUP(F:F,'Ergebnisblatt Stufe 1'!$B$6:$E$15,3,FALSE),""),VLOOKUP(F:F,'Ergebnisblatt Stufe 1'!$B$6:$E$15,3,FALSE)*D21))</f>
        <v/>
      </c>
    </row>
    <row r="22" spans="1:7" ht="30" customHeight="1" x14ac:dyDescent="0.3">
      <c r="A22">
        <v>16</v>
      </c>
      <c r="B22" s="31"/>
      <c r="C22" s="70" t="str">
        <f>IF(F22="","",VLOOKUP(F:F,'Ergebnisblatt Stufe 1'!$B$6:$E$15,4,FALSE))</f>
        <v/>
      </c>
      <c r="D22" s="33"/>
      <c r="E22" s="35"/>
      <c r="F22" s="36"/>
      <c r="G22" s="49" t="str">
        <f>IF(OR(B22="",F22=""),"",IF(_xlfn.IFNA(VLOOKUP(F:F,'Ergebnisblatt Stufe 1'!$B$6:$E$15,3,FALSE),""),VLOOKUP(F:F,'Ergebnisblatt Stufe 1'!$B$6:$E$15,3,FALSE)*D22))</f>
        <v/>
      </c>
    </row>
    <row r="23" spans="1:7" ht="30" customHeight="1" x14ac:dyDescent="0.3">
      <c r="A23">
        <v>17</v>
      </c>
      <c r="B23" s="31"/>
      <c r="C23" s="70" t="str">
        <f>IF(F23="","",VLOOKUP(F:F,'Ergebnisblatt Stufe 1'!$B$6:$E$15,4,FALSE))</f>
        <v/>
      </c>
      <c r="D23" s="33"/>
      <c r="E23" s="35"/>
      <c r="F23" s="36"/>
      <c r="G23" s="49" t="str">
        <f>IF(OR(B23="",F23=""),"",IF(_xlfn.IFNA(VLOOKUP(F:F,'Ergebnisblatt Stufe 1'!$B$6:$E$15,3,FALSE),""),VLOOKUP(F:F,'Ergebnisblatt Stufe 1'!$B$6:$E$15,3,FALSE)*D23))</f>
        <v/>
      </c>
    </row>
    <row r="24" spans="1:7" ht="30" customHeight="1" x14ac:dyDescent="0.3">
      <c r="A24">
        <v>18</v>
      </c>
      <c r="B24" s="31"/>
      <c r="C24" s="70" t="str">
        <f>IF(F24="","",VLOOKUP(F:F,'Ergebnisblatt Stufe 1'!$B$6:$E$15,4,FALSE))</f>
        <v/>
      </c>
      <c r="D24" s="33"/>
      <c r="E24" s="35"/>
      <c r="F24" s="36"/>
      <c r="G24" s="49" t="str">
        <f>IF(OR(B24="",F24=""),"",IF(_xlfn.IFNA(VLOOKUP(F:F,'Ergebnisblatt Stufe 1'!$B$6:$E$15,3,FALSE),""),VLOOKUP(F:F,'Ergebnisblatt Stufe 1'!$B$6:$E$15,3,FALSE)*D24))</f>
        <v/>
      </c>
    </row>
    <row r="25" spans="1:7" ht="30" customHeight="1" x14ac:dyDescent="0.3">
      <c r="A25">
        <v>19</v>
      </c>
      <c r="B25" s="31"/>
      <c r="C25" s="70" t="str">
        <f>IF(F25="","",VLOOKUP(F:F,'Ergebnisblatt Stufe 1'!$B$6:$E$15,4,FALSE))</f>
        <v/>
      </c>
      <c r="D25" s="33"/>
      <c r="E25" s="35"/>
      <c r="F25" s="36"/>
      <c r="G25" s="49" t="str">
        <f>IF(OR(B25="",F25=""),"",IF(_xlfn.IFNA(VLOOKUP(F:F,'Ergebnisblatt Stufe 1'!$B$6:$E$15,3,FALSE),""),VLOOKUP(F:F,'Ergebnisblatt Stufe 1'!$B$6:$E$15,3,FALSE)*D25))</f>
        <v/>
      </c>
    </row>
    <row r="26" spans="1:7" ht="30" customHeight="1" x14ac:dyDescent="0.3">
      <c r="A26">
        <v>20</v>
      </c>
      <c r="B26" s="31"/>
      <c r="C26" s="70" t="str">
        <f>IF(F26="","",VLOOKUP(F:F,'Ergebnisblatt Stufe 1'!$B$6:$E$15,4,FALSE))</f>
        <v/>
      </c>
      <c r="D26" s="33"/>
      <c r="E26" s="35"/>
      <c r="F26" s="36"/>
      <c r="G26" s="49" t="str">
        <f>IF(OR(B26="",F26=""),"",IF(_xlfn.IFNA(VLOOKUP(F:F,'Ergebnisblatt Stufe 1'!$B$6:$E$15,3,FALSE),""),VLOOKUP(F:F,'Ergebnisblatt Stufe 1'!$B$6:$E$15,3,FALSE)*D26))</f>
        <v/>
      </c>
    </row>
    <row r="27" spans="1:7" ht="30" customHeight="1" x14ac:dyDescent="0.3">
      <c r="A27">
        <v>21</v>
      </c>
      <c r="B27" s="31"/>
      <c r="C27" s="70" t="str">
        <f>IF(F27="","",VLOOKUP(F:F,'Ergebnisblatt Stufe 1'!$B$6:$E$15,4,FALSE))</f>
        <v/>
      </c>
      <c r="D27" s="33"/>
      <c r="E27" s="35"/>
      <c r="F27" s="36"/>
      <c r="G27" s="49" t="str">
        <f>IF(OR(B27="",F27=""),"",IF(_xlfn.IFNA(VLOOKUP(F:F,'Ergebnisblatt Stufe 1'!$B$6:$E$15,3,FALSE),""),VLOOKUP(F:F,'Ergebnisblatt Stufe 1'!$B$6:$E$15,3,FALSE)*D27))</f>
        <v/>
      </c>
    </row>
    <row r="28" spans="1:7" ht="30" customHeight="1" x14ac:dyDescent="0.3">
      <c r="A28">
        <v>22</v>
      </c>
      <c r="B28" s="31"/>
      <c r="C28" s="70" t="str">
        <f>IF(F28="","",VLOOKUP(F:F,'Ergebnisblatt Stufe 1'!$B$6:$E$15,4,FALSE))</f>
        <v/>
      </c>
      <c r="D28" s="33"/>
      <c r="E28" s="35"/>
      <c r="F28" s="36"/>
      <c r="G28" s="49" t="str">
        <f>IF(OR(B28="",F28=""),"",IF(_xlfn.IFNA(VLOOKUP(F:F,'Ergebnisblatt Stufe 1'!$B$6:$E$15,3,FALSE),""),VLOOKUP(F:F,'Ergebnisblatt Stufe 1'!$B$6:$E$15,3,FALSE)*D28))</f>
        <v/>
      </c>
    </row>
    <row r="29" spans="1:7" ht="30" customHeight="1" x14ac:dyDescent="0.3">
      <c r="A29">
        <v>23</v>
      </c>
      <c r="B29" s="31"/>
      <c r="C29" s="70" t="str">
        <f>IF(F29="","",VLOOKUP(F:F,'Ergebnisblatt Stufe 1'!$B$6:$E$15,4,FALSE))</f>
        <v/>
      </c>
      <c r="D29" s="33"/>
      <c r="E29" s="35"/>
      <c r="F29" s="36"/>
      <c r="G29" s="49" t="str">
        <f>IF(OR(B29="",F29=""),"",IF(_xlfn.IFNA(VLOOKUP(F:F,'Ergebnisblatt Stufe 1'!$B$6:$E$15,3,FALSE),""),VLOOKUP(F:F,'Ergebnisblatt Stufe 1'!$B$6:$E$15,3,FALSE)*D29))</f>
        <v/>
      </c>
    </row>
    <row r="30" spans="1:7" ht="30" customHeight="1" x14ac:dyDescent="0.3">
      <c r="A30">
        <v>24</v>
      </c>
      <c r="B30" s="31"/>
      <c r="C30" s="70" t="str">
        <f>IF(F30="","",VLOOKUP(F:F,'Ergebnisblatt Stufe 1'!$B$6:$E$15,4,FALSE))</f>
        <v/>
      </c>
      <c r="D30" s="33"/>
      <c r="E30" s="35"/>
      <c r="F30" s="36"/>
      <c r="G30" s="49" t="str">
        <f>IF(OR(B30="",F30=""),"",IF(_xlfn.IFNA(VLOOKUP(F:F,'Ergebnisblatt Stufe 1'!$B$6:$E$15,3,FALSE),""),VLOOKUP(F:F,'Ergebnisblatt Stufe 1'!$B$6:$E$15,3,FALSE)*D30))</f>
        <v/>
      </c>
    </row>
    <row r="31" spans="1:7" ht="30" customHeight="1" x14ac:dyDescent="0.3">
      <c r="A31">
        <v>25</v>
      </c>
      <c r="B31" s="31"/>
      <c r="C31" s="70" t="str">
        <f>IF(F31="","",VLOOKUP(F:F,'Ergebnisblatt Stufe 1'!$B$6:$E$15,4,FALSE))</f>
        <v/>
      </c>
      <c r="D31" s="33"/>
      <c r="E31" s="35"/>
      <c r="F31" s="36"/>
      <c r="G31" s="49" t="str">
        <f>IF(OR(B31="",F31=""),"",IF(_xlfn.IFNA(VLOOKUP(F:F,'Ergebnisblatt Stufe 1'!$B$6:$E$15,3,FALSE),""),VLOOKUP(F:F,'Ergebnisblatt Stufe 1'!$B$6:$E$15,3,FALSE)*D31))</f>
        <v/>
      </c>
    </row>
    <row r="32" spans="1:7" ht="30" customHeight="1" x14ac:dyDescent="0.3">
      <c r="A32">
        <v>26</v>
      </c>
      <c r="B32" s="31"/>
      <c r="C32" s="70" t="str">
        <f>IF(F32="","",VLOOKUP(F:F,'Ergebnisblatt Stufe 1'!$B$6:$E$15,4,FALSE))</f>
        <v/>
      </c>
      <c r="D32" s="33"/>
      <c r="E32" s="35"/>
      <c r="F32" s="36"/>
      <c r="G32" s="49" t="str">
        <f>IF(OR(B32="",F32=""),"",IF(_xlfn.IFNA(VLOOKUP(F:F,'Ergebnisblatt Stufe 1'!$B$6:$E$15,3,FALSE),""),VLOOKUP(F:F,'Ergebnisblatt Stufe 1'!$B$6:$E$15,3,FALSE)*D32))</f>
        <v/>
      </c>
    </row>
    <row r="33" spans="1:7" ht="30" customHeight="1" x14ac:dyDescent="0.3">
      <c r="A33">
        <v>27</v>
      </c>
      <c r="B33" s="31"/>
      <c r="C33" s="70" t="str">
        <f>IF(F33="","",VLOOKUP(F:F,'Ergebnisblatt Stufe 1'!$B$6:$E$15,4,FALSE))</f>
        <v/>
      </c>
      <c r="D33" s="33"/>
      <c r="E33" s="35"/>
      <c r="F33" s="36"/>
      <c r="G33" s="49" t="str">
        <f>IF(OR(B33="",F33=""),"",IF(_xlfn.IFNA(VLOOKUP(F:F,'Ergebnisblatt Stufe 1'!$B$6:$E$15,3,FALSE),""),VLOOKUP(F:F,'Ergebnisblatt Stufe 1'!$B$6:$E$15,3,FALSE)*D33))</f>
        <v/>
      </c>
    </row>
    <row r="34" spans="1:7" ht="30" customHeight="1" x14ac:dyDescent="0.3">
      <c r="A34">
        <v>28</v>
      </c>
      <c r="B34" s="31"/>
      <c r="C34" s="70" t="str">
        <f>IF(F34="","",VLOOKUP(F:F,'Ergebnisblatt Stufe 1'!$B$6:$E$15,4,FALSE))</f>
        <v/>
      </c>
      <c r="D34" s="33"/>
      <c r="E34" s="35"/>
      <c r="F34" s="36"/>
      <c r="G34" s="49" t="str">
        <f>IF(OR(B34="",F34=""),"",IF(_xlfn.IFNA(VLOOKUP(F:F,'Ergebnisblatt Stufe 1'!$B$6:$E$15,3,FALSE),""),VLOOKUP(F:F,'Ergebnisblatt Stufe 1'!$B$6:$E$15,3,FALSE)*D34))</f>
        <v/>
      </c>
    </row>
    <row r="35" spans="1:7" ht="30" customHeight="1" x14ac:dyDescent="0.3">
      <c r="A35">
        <v>29</v>
      </c>
      <c r="B35" s="31"/>
      <c r="C35" s="70" t="str">
        <f>IF(F35="","",VLOOKUP(F:F,'Ergebnisblatt Stufe 1'!$B$6:$E$15,4,FALSE))</f>
        <v/>
      </c>
      <c r="D35" s="33"/>
      <c r="E35" s="35"/>
      <c r="F35" s="36"/>
      <c r="G35" s="49" t="str">
        <f>IF(OR(B35="",F35=""),"",IF(_xlfn.IFNA(VLOOKUP(F:F,'Ergebnisblatt Stufe 1'!$B$6:$E$15,3,FALSE),""),VLOOKUP(F:F,'Ergebnisblatt Stufe 1'!$B$6:$E$15,3,FALSE)*D35))</f>
        <v/>
      </c>
    </row>
    <row r="36" spans="1:7" ht="30" customHeight="1" x14ac:dyDescent="0.3">
      <c r="A36">
        <v>30</v>
      </c>
      <c r="B36" s="31"/>
      <c r="C36" s="70" t="str">
        <f>IF(F36="","",VLOOKUP(F:F,'Ergebnisblatt Stufe 1'!$B$6:$E$15,4,FALSE))</f>
        <v/>
      </c>
      <c r="D36" s="33"/>
      <c r="E36" s="35"/>
      <c r="F36" s="36"/>
      <c r="G36" s="49" t="str">
        <f>IF(OR(B36="",F36=""),"",IF(_xlfn.IFNA(VLOOKUP(F:F,'Ergebnisblatt Stufe 1'!$B$6:$E$15,3,FALSE),""),VLOOKUP(F:F,'Ergebnisblatt Stufe 1'!$B$6:$E$15,3,FALSE)*D36))</f>
        <v/>
      </c>
    </row>
    <row r="37" spans="1:7" ht="30" customHeight="1" x14ac:dyDescent="0.3">
      <c r="A37">
        <v>31</v>
      </c>
      <c r="B37" s="31"/>
      <c r="C37" s="70" t="str">
        <f>IF(F37="","",VLOOKUP(F:F,'Ergebnisblatt Stufe 1'!$B$6:$E$15,4,FALSE))</f>
        <v/>
      </c>
      <c r="D37" s="33"/>
      <c r="E37" s="35"/>
      <c r="F37" s="36"/>
      <c r="G37" s="49" t="str">
        <f>IF(OR(B37="",F37=""),"",IF(_xlfn.IFNA(VLOOKUP(F:F,'Ergebnisblatt Stufe 1'!$B$6:$E$15,3,FALSE),""),VLOOKUP(F:F,'Ergebnisblatt Stufe 1'!$B$6:$E$15,3,FALSE)*D37))</f>
        <v/>
      </c>
    </row>
    <row r="38" spans="1:7" ht="30" customHeight="1" x14ac:dyDescent="0.3">
      <c r="A38">
        <v>32</v>
      </c>
      <c r="B38" s="31"/>
      <c r="C38" s="70" t="str">
        <f>IF(F38="","",VLOOKUP(F:F,'Ergebnisblatt Stufe 1'!$B$6:$E$15,4,FALSE))</f>
        <v/>
      </c>
      <c r="D38" s="33"/>
      <c r="E38" s="35"/>
      <c r="F38" s="36"/>
      <c r="G38" s="49" t="str">
        <f>IF(OR(B38="",F38=""),"",IF(_xlfn.IFNA(VLOOKUP(F:F,'Ergebnisblatt Stufe 1'!$B$6:$E$15,3,FALSE),""),VLOOKUP(F:F,'Ergebnisblatt Stufe 1'!$B$6:$E$15,3,FALSE)*D38))</f>
        <v/>
      </c>
    </row>
    <row r="39" spans="1:7" ht="30" customHeight="1" x14ac:dyDescent="0.3">
      <c r="A39">
        <v>33</v>
      </c>
      <c r="B39" s="31"/>
      <c r="C39" s="70" t="str">
        <f>IF(F39="","",VLOOKUP(F:F,'Ergebnisblatt Stufe 1'!$B$6:$E$15,4,FALSE))</f>
        <v/>
      </c>
      <c r="D39" s="33"/>
      <c r="E39" s="35"/>
      <c r="F39" s="36"/>
      <c r="G39" s="49" t="str">
        <f>IF(OR(B39="",F39=""),"",IF(_xlfn.IFNA(VLOOKUP(F:F,'Ergebnisblatt Stufe 1'!$B$6:$E$15,3,FALSE),""),VLOOKUP(F:F,'Ergebnisblatt Stufe 1'!$B$6:$E$15,3,FALSE)*D39))</f>
        <v/>
      </c>
    </row>
    <row r="40" spans="1:7" ht="30" customHeight="1" x14ac:dyDescent="0.3">
      <c r="A40">
        <v>34</v>
      </c>
      <c r="B40" s="31"/>
      <c r="C40" s="70" t="str">
        <f>IF(F40="","",VLOOKUP(F:F,'Ergebnisblatt Stufe 1'!$B$6:$E$15,4,FALSE))</f>
        <v/>
      </c>
      <c r="D40" s="33"/>
      <c r="E40" s="35"/>
      <c r="F40" s="36"/>
      <c r="G40" s="49" t="str">
        <f>IF(OR(B40="",F40=""),"",IF(_xlfn.IFNA(VLOOKUP(F:F,'Ergebnisblatt Stufe 1'!$B$6:$E$15,3,FALSE),""),VLOOKUP(F:F,'Ergebnisblatt Stufe 1'!$B$6:$E$15,3,FALSE)*D40))</f>
        <v/>
      </c>
    </row>
    <row r="41" spans="1:7" ht="30" customHeight="1" x14ac:dyDescent="0.3">
      <c r="A41">
        <v>35</v>
      </c>
      <c r="B41" s="31"/>
      <c r="C41" s="70" t="str">
        <f>IF(F41="","",VLOOKUP(F:F,'Ergebnisblatt Stufe 1'!$B$6:$E$15,4,FALSE))</f>
        <v/>
      </c>
      <c r="D41" s="33"/>
      <c r="E41" s="35"/>
      <c r="F41" s="36"/>
      <c r="G41" s="49" t="str">
        <f>IF(OR(B41="",F41=""),"",IF(_xlfn.IFNA(VLOOKUP(F:F,'Ergebnisblatt Stufe 1'!$B$6:$E$15,3,FALSE),""),VLOOKUP(F:F,'Ergebnisblatt Stufe 1'!$B$6:$E$15,3,FALSE)*D41))</f>
        <v/>
      </c>
    </row>
    <row r="42" spans="1:7" ht="30" customHeight="1" x14ac:dyDescent="0.3">
      <c r="A42">
        <v>36</v>
      </c>
      <c r="B42" s="31"/>
      <c r="C42" s="70" t="str">
        <f>IF(F42="","",VLOOKUP(F:F,'Ergebnisblatt Stufe 1'!$B$6:$E$15,4,FALSE))</f>
        <v/>
      </c>
      <c r="D42" s="33"/>
      <c r="E42" s="35"/>
      <c r="F42" s="36"/>
      <c r="G42" s="49" t="str">
        <f>IF(OR(B42="",F42=""),"",IF(_xlfn.IFNA(VLOOKUP(F:F,'Ergebnisblatt Stufe 1'!$B$6:$E$15,3,FALSE),""),VLOOKUP(F:F,'Ergebnisblatt Stufe 1'!$B$6:$E$15,3,FALSE)*D42))</f>
        <v/>
      </c>
    </row>
    <row r="43" spans="1:7" ht="30" customHeight="1" x14ac:dyDescent="0.3">
      <c r="A43">
        <v>37</v>
      </c>
      <c r="B43" s="31"/>
      <c r="C43" s="70" t="str">
        <f>IF(F43="","",VLOOKUP(F:F,'Ergebnisblatt Stufe 1'!$B$6:$E$15,4,FALSE))</f>
        <v/>
      </c>
      <c r="D43" s="33"/>
      <c r="E43" s="35"/>
      <c r="F43" s="36"/>
      <c r="G43" s="49" t="str">
        <f>IF(OR(B43="",F43=""),"",IF(_xlfn.IFNA(VLOOKUP(F:F,'Ergebnisblatt Stufe 1'!$B$6:$E$15,3,FALSE),""),VLOOKUP(F:F,'Ergebnisblatt Stufe 1'!$B$6:$E$15,3,FALSE)*D43))</f>
        <v/>
      </c>
    </row>
    <row r="44" spans="1:7" ht="30" customHeight="1" x14ac:dyDescent="0.3">
      <c r="A44">
        <v>38</v>
      </c>
      <c r="B44" s="31"/>
      <c r="C44" s="70" t="str">
        <f>IF(F44="","",VLOOKUP(F:F,'Ergebnisblatt Stufe 1'!$B$6:$E$15,4,FALSE))</f>
        <v/>
      </c>
      <c r="D44" s="33"/>
      <c r="E44" s="35"/>
      <c r="F44" s="36"/>
      <c r="G44" s="49" t="str">
        <f>IF(OR(B44="",F44=""),"",IF(_xlfn.IFNA(VLOOKUP(F:F,'Ergebnisblatt Stufe 1'!$B$6:$E$15,3,FALSE),""),VLOOKUP(F:F,'Ergebnisblatt Stufe 1'!$B$6:$E$15,3,FALSE)*D44))</f>
        <v/>
      </c>
    </row>
    <row r="45" spans="1:7" ht="30" customHeight="1" x14ac:dyDescent="0.3">
      <c r="A45">
        <v>39</v>
      </c>
      <c r="B45" s="31"/>
      <c r="C45" s="70" t="str">
        <f>IF(F45="","",VLOOKUP(F:F,'Ergebnisblatt Stufe 1'!$B$6:$E$15,4,FALSE))</f>
        <v/>
      </c>
      <c r="D45" s="33"/>
      <c r="E45" s="35"/>
      <c r="F45" s="36"/>
      <c r="G45" s="49" t="str">
        <f>IF(OR(B45="",F45=""),"",IF(_xlfn.IFNA(VLOOKUP(F:F,'Ergebnisblatt Stufe 1'!$B$6:$E$15,3,FALSE),""),VLOOKUP(F:F,'Ergebnisblatt Stufe 1'!$B$6:$E$15,3,FALSE)*D45))</f>
        <v/>
      </c>
    </row>
    <row r="46" spans="1:7" ht="30" customHeight="1" x14ac:dyDescent="0.3">
      <c r="A46">
        <v>40</v>
      </c>
      <c r="B46" s="31"/>
      <c r="C46" s="70" t="str">
        <f>IF(F46="","",VLOOKUP(F:F,'Ergebnisblatt Stufe 1'!$B$6:$E$15,4,FALSE))</f>
        <v/>
      </c>
      <c r="D46" s="33"/>
      <c r="E46" s="35"/>
      <c r="F46" s="36"/>
      <c r="G46" s="49" t="str">
        <f>IF(OR(B46="",F46=""),"",IF(_xlfn.IFNA(VLOOKUP(F:F,'Ergebnisblatt Stufe 1'!$B$6:$E$15,3,FALSE),""),VLOOKUP(F:F,'Ergebnisblatt Stufe 1'!$B$6:$E$15,3,FALSE)*D46))</f>
        <v/>
      </c>
    </row>
    <row r="47" spans="1:7" ht="30" customHeight="1" x14ac:dyDescent="0.3">
      <c r="A47">
        <v>41</v>
      </c>
      <c r="B47" s="31"/>
      <c r="C47" s="70" t="str">
        <f>IF(F47="","",VLOOKUP(F:F,'Ergebnisblatt Stufe 1'!$B$6:$E$15,4,FALSE))</f>
        <v/>
      </c>
      <c r="D47" s="33"/>
      <c r="E47" s="35"/>
      <c r="F47" s="36"/>
      <c r="G47" s="49" t="str">
        <f>IF(OR(B47="",F47=""),"",IF(_xlfn.IFNA(VLOOKUP(F:F,'Ergebnisblatt Stufe 1'!$B$6:$E$15,3,FALSE),""),VLOOKUP(F:F,'Ergebnisblatt Stufe 1'!$B$6:$E$15,3,FALSE)*D47))</f>
        <v/>
      </c>
    </row>
    <row r="48" spans="1:7" ht="30" customHeight="1" x14ac:dyDescent="0.3">
      <c r="A48">
        <v>42</v>
      </c>
      <c r="B48" s="31"/>
      <c r="C48" s="70" t="str">
        <f>IF(F48="","",VLOOKUP(F:F,'Ergebnisblatt Stufe 1'!$B$6:$E$15,4,FALSE))</f>
        <v/>
      </c>
      <c r="D48" s="33"/>
      <c r="E48" s="35"/>
      <c r="F48" s="36"/>
      <c r="G48" s="49" t="str">
        <f>IF(OR(B48="",F48=""),"",IF(_xlfn.IFNA(VLOOKUP(F:F,'Ergebnisblatt Stufe 1'!$B$6:$E$15,3,FALSE),""),VLOOKUP(F:F,'Ergebnisblatt Stufe 1'!$B$6:$E$15,3,FALSE)*D48))</f>
        <v/>
      </c>
    </row>
    <row r="49" spans="1:7" ht="30" customHeight="1" x14ac:dyDescent="0.3">
      <c r="A49">
        <v>43</v>
      </c>
      <c r="B49" s="31"/>
      <c r="C49" s="70" t="str">
        <f>IF(F49="","",VLOOKUP(F:F,'Ergebnisblatt Stufe 1'!$B$6:$E$15,4,FALSE))</f>
        <v/>
      </c>
      <c r="D49" s="33"/>
      <c r="E49" s="35"/>
      <c r="F49" s="36"/>
      <c r="G49" s="49" t="str">
        <f>IF(OR(B49="",F49=""),"",IF(_xlfn.IFNA(VLOOKUP(F:F,'Ergebnisblatt Stufe 1'!$B$6:$E$15,3,FALSE),""),VLOOKUP(F:F,'Ergebnisblatt Stufe 1'!$B$6:$E$15,3,FALSE)*D49))</f>
        <v/>
      </c>
    </row>
    <row r="50" spans="1:7" ht="30" customHeight="1" x14ac:dyDescent="0.3">
      <c r="A50">
        <v>44</v>
      </c>
      <c r="B50" s="31"/>
      <c r="C50" s="70" t="str">
        <f>IF(F50="","",VLOOKUP(F:F,'Ergebnisblatt Stufe 1'!$B$6:$E$15,4,FALSE))</f>
        <v/>
      </c>
      <c r="D50" s="33"/>
      <c r="E50" s="35"/>
      <c r="F50" s="36"/>
      <c r="G50" s="49" t="str">
        <f>IF(OR(B50="",F50=""),"",IF(_xlfn.IFNA(VLOOKUP(F:F,'Ergebnisblatt Stufe 1'!$B$6:$E$15,3,FALSE),""),VLOOKUP(F:F,'Ergebnisblatt Stufe 1'!$B$6:$E$15,3,FALSE)*D50))</f>
        <v/>
      </c>
    </row>
    <row r="51" spans="1:7" ht="30" customHeight="1" x14ac:dyDescent="0.3">
      <c r="A51">
        <v>45</v>
      </c>
      <c r="B51" s="31"/>
      <c r="C51" s="70" t="str">
        <f>IF(F51="","",VLOOKUP(F:F,'Ergebnisblatt Stufe 1'!$B$6:$E$15,4,FALSE))</f>
        <v/>
      </c>
      <c r="D51" s="33"/>
      <c r="E51" s="35"/>
      <c r="F51" s="36"/>
      <c r="G51" s="49" t="str">
        <f>IF(OR(B51="",F51=""),"",IF(_xlfn.IFNA(VLOOKUP(F:F,'Ergebnisblatt Stufe 1'!$B$6:$E$15,3,FALSE),""),VLOOKUP(F:F,'Ergebnisblatt Stufe 1'!$B$6:$E$15,3,FALSE)*D51))</f>
        <v/>
      </c>
    </row>
    <row r="52" spans="1:7" ht="30" customHeight="1" x14ac:dyDescent="0.3">
      <c r="A52">
        <v>46</v>
      </c>
      <c r="B52" s="31"/>
      <c r="C52" s="70" t="str">
        <f>IF(F52="","",VLOOKUP(F:F,'Ergebnisblatt Stufe 1'!$B$6:$E$15,4,FALSE))</f>
        <v/>
      </c>
      <c r="D52" s="33"/>
      <c r="E52" s="35"/>
      <c r="F52" s="36"/>
      <c r="G52" s="49" t="str">
        <f>IF(OR(B52="",F52=""),"",IF(_xlfn.IFNA(VLOOKUP(F:F,'Ergebnisblatt Stufe 1'!$B$6:$E$15,3,FALSE),""),VLOOKUP(F:F,'Ergebnisblatt Stufe 1'!$B$6:$E$15,3,FALSE)*D52))</f>
        <v/>
      </c>
    </row>
    <row r="53" spans="1:7" ht="30" customHeight="1" x14ac:dyDescent="0.3">
      <c r="A53">
        <v>47</v>
      </c>
      <c r="B53" s="31"/>
      <c r="C53" s="70" t="str">
        <f>IF(F53="","",VLOOKUP(F:F,'Ergebnisblatt Stufe 1'!$B$6:$E$15,4,FALSE))</f>
        <v/>
      </c>
      <c r="D53" s="33"/>
      <c r="E53" s="35"/>
      <c r="F53" s="36"/>
      <c r="G53" s="49" t="str">
        <f>IF(OR(B53="",F53=""),"",IF(_xlfn.IFNA(VLOOKUP(F:F,'Ergebnisblatt Stufe 1'!$B$6:$E$15,3,FALSE),""),VLOOKUP(F:F,'Ergebnisblatt Stufe 1'!$B$6:$E$15,3,FALSE)*D53))</f>
        <v/>
      </c>
    </row>
    <row r="54" spans="1:7" ht="30" customHeight="1" x14ac:dyDescent="0.3">
      <c r="A54">
        <v>48</v>
      </c>
      <c r="B54" s="31"/>
      <c r="C54" s="70" t="str">
        <f>IF(F54="","",VLOOKUP(F:F,'Ergebnisblatt Stufe 1'!$B$6:$E$15,4,FALSE))</f>
        <v/>
      </c>
      <c r="D54" s="33"/>
      <c r="E54" s="35"/>
      <c r="F54" s="36"/>
      <c r="G54" s="49" t="str">
        <f>IF(OR(B54="",F54=""),"",IF(_xlfn.IFNA(VLOOKUP(F:F,'Ergebnisblatt Stufe 1'!$B$6:$E$15,3,FALSE),""),VLOOKUP(F:F,'Ergebnisblatt Stufe 1'!$B$6:$E$15,3,FALSE)*D54))</f>
        <v/>
      </c>
    </row>
    <row r="55" spans="1:7" ht="30" customHeight="1" x14ac:dyDescent="0.3">
      <c r="A55">
        <v>49</v>
      </c>
      <c r="B55" s="31"/>
      <c r="C55" s="70" t="str">
        <f>IF(F55="","",VLOOKUP(F:F,'Ergebnisblatt Stufe 1'!$B$6:$E$15,4,FALSE))</f>
        <v/>
      </c>
      <c r="D55" s="33"/>
      <c r="E55" s="35"/>
      <c r="F55" s="36"/>
      <c r="G55" s="49" t="str">
        <f>IF(OR(B55="",F55=""),"",IF(_xlfn.IFNA(VLOOKUP(F:F,'Ergebnisblatt Stufe 1'!$B$6:$E$15,3,FALSE),""),VLOOKUP(F:F,'Ergebnisblatt Stufe 1'!$B$6:$E$15,3,FALSE)*D55))</f>
        <v/>
      </c>
    </row>
    <row r="56" spans="1:7" ht="30" customHeight="1" x14ac:dyDescent="0.3">
      <c r="A56">
        <v>50</v>
      </c>
      <c r="B56" s="31"/>
      <c r="C56" s="70" t="str">
        <f>IF(F56="","",VLOOKUP(F:F,'Ergebnisblatt Stufe 1'!$B$6:$E$15,4,FALSE))</f>
        <v/>
      </c>
      <c r="D56" s="33"/>
      <c r="E56" s="35"/>
      <c r="F56" s="36"/>
      <c r="G56" s="49" t="str">
        <f>IF(OR(B56="",F56=""),"",IF(_xlfn.IFNA(VLOOKUP(F:F,'Ergebnisblatt Stufe 1'!$B$6:$E$15,3,FALSE),""),VLOOKUP(F:F,'Ergebnisblatt Stufe 1'!$B$6:$E$15,3,FALSE)*D56))</f>
        <v/>
      </c>
    </row>
    <row r="57" spans="1:7" ht="30" customHeight="1" x14ac:dyDescent="0.3">
      <c r="A57">
        <v>51</v>
      </c>
      <c r="B57" s="31"/>
      <c r="C57" s="70" t="str">
        <f>IF(F57="","",VLOOKUP(F:F,'Ergebnisblatt Stufe 1'!$B$6:$E$15,4,FALSE))</f>
        <v/>
      </c>
      <c r="D57" s="33"/>
      <c r="E57" s="35"/>
      <c r="F57" s="36"/>
      <c r="G57" s="49" t="str">
        <f>IF(OR(B57="",F57=""),"",IF(_xlfn.IFNA(VLOOKUP(F:F,'Ergebnisblatt Stufe 1'!$B$6:$E$15,3,FALSE),""),VLOOKUP(F:F,'Ergebnisblatt Stufe 1'!$B$6:$E$15,3,FALSE)*D57))</f>
        <v/>
      </c>
    </row>
    <row r="58" spans="1:7" ht="30" customHeight="1" x14ac:dyDescent="0.3">
      <c r="A58">
        <v>52</v>
      </c>
      <c r="B58" s="31"/>
      <c r="C58" s="70" t="str">
        <f>IF(F58="","",VLOOKUP(F:F,'Ergebnisblatt Stufe 1'!$B$6:$E$15,4,FALSE))</f>
        <v/>
      </c>
      <c r="D58" s="33"/>
      <c r="E58" s="35"/>
      <c r="F58" s="36"/>
      <c r="G58" s="49" t="str">
        <f>IF(OR(B58="",F58=""),"",IF(_xlfn.IFNA(VLOOKUP(F:F,'Ergebnisblatt Stufe 1'!$B$6:$E$15,3,FALSE),""),VLOOKUP(F:F,'Ergebnisblatt Stufe 1'!$B$6:$E$15,3,FALSE)*D58))</f>
        <v/>
      </c>
    </row>
    <row r="59" spans="1:7" ht="30" customHeight="1" x14ac:dyDescent="0.3">
      <c r="A59">
        <v>53</v>
      </c>
      <c r="B59" s="31"/>
      <c r="C59" s="70" t="str">
        <f>IF(F59="","",VLOOKUP(F:F,'Ergebnisblatt Stufe 1'!$B$6:$E$15,4,FALSE))</f>
        <v/>
      </c>
      <c r="D59" s="33"/>
      <c r="E59" s="35"/>
      <c r="F59" s="36"/>
      <c r="G59" s="49" t="str">
        <f>IF(OR(B59="",F59=""),"",IF(_xlfn.IFNA(VLOOKUP(F:F,'Ergebnisblatt Stufe 1'!$B$6:$E$15,3,FALSE),""),VLOOKUP(F:F,'Ergebnisblatt Stufe 1'!$B$6:$E$15,3,FALSE)*D59))</f>
        <v/>
      </c>
    </row>
    <row r="60" spans="1:7" ht="30" customHeight="1" x14ac:dyDescent="0.3">
      <c r="A60">
        <v>54</v>
      </c>
      <c r="B60" s="31"/>
      <c r="C60" s="70" t="str">
        <f>IF(F60="","",VLOOKUP(F:F,'Ergebnisblatt Stufe 1'!$B$6:$E$15,4,FALSE))</f>
        <v/>
      </c>
      <c r="D60" s="33"/>
      <c r="E60" s="35"/>
      <c r="F60" s="36"/>
      <c r="G60" s="49" t="str">
        <f>IF(OR(B60="",F60=""),"",IF(_xlfn.IFNA(VLOOKUP(F:F,'Ergebnisblatt Stufe 1'!$B$6:$E$15,3,FALSE),""),VLOOKUP(F:F,'Ergebnisblatt Stufe 1'!$B$6:$E$15,3,FALSE)*D60))</f>
        <v/>
      </c>
    </row>
    <row r="61" spans="1:7" ht="30" customHeight="1" x14ac:dyDescent="0.3">
      <c r="A61">
        <v>55</v>
      </c>
      <c r="B61" s="31"/>
      <c r="C61" s="70" t="str">
        <f>IF(F61="","",VLOOKUP(F:F,'Ergebnisblatt Stufe 1'!$B$6:$E$15,4,FALSE))</f>
        <v/>
      </c>
      <c r="D61" s="33"/>
      <c r="E61" s="35"/>
      <c r="F61" s="36"/>
      <c r="G61" s="49" t="str">
        <f>IF(OR(B61="",F61=""),"",IF(_xlfn.IFNA(VLOOKUP(F:F,'Ergebnisblatt Stufe 1'!$B$6:$E$15,3,FALSE),""),VLOOKUP(F:F,'Ergebnisblatt Stufe 1'!$B$6:$E$15,3,FALSE)*D61))</f>
        <v/>
      </c>
    </row>
    <row r="62" spans="1:7" ht="30" customHeight="1" x14ac:dyDescent="0.3">
      <c r="A62">
        <v>56</v>
      </c>
      <c r="B62" s="31"/>
      <c r="C62" s="70" t="str">
        <f>IF(F62="","",VLOOKUP(F:F,'Ergebnisblatt Stufe 1'!$B$6:$E$15,4,FALSE))</f>
        <v/>
      </c>
      <c r="D62" s="33"/>
      <c r="E62" s="35"/>
      <c r="F62" s="36"/>
      <c r="G62" s="49" t="str">
        <f>IF(OR(B62="",F62=""),"",IF(_xlfn.IFNA(VLOOKUP(F:F,'Ergebnisblatt Stufe 1'!$B$6:$E$15,3,FALSE),""),VLOOKUP(F:F,'Ergebnisblatt Stufe 1'!$B$6:$E$15,3,FALSE)*D62))</f>
        <v/>
      </c>
    </row>
    <row r="63" spans="1:7" ht="30" customHeight="1" x14ac:dyDescent="0.3">
      <c r="A63">
        <v>57</v>
      </c>
      <c r="B63" s="31"/>
      <c r="C63" s="70" t="str">
        <f>IF(F63="","",VLOOKUP(F:F,'Ergebnisblatt Stufe 1'!$B$6:$E$15,4,FALSE))</f>
        <v/>
      </c>
      <c r="D63" s="33"/>
      <c r="E63" s="35"/>
      <c r="F63" s="36"/>
      <c r="G63" s="49" t="str">
        <f>IF(OR(B63="",F63=""),"",IF(_xlfn.IFNA(VLOOKUP(F:F,'Ergebnisblatt Stufe 1'!$B$6:$E$15,3,FALSE),""),VLOOKUP(F:F,'Ergebnisblatt Stufe 1'!$B$6:$E$15,3,FALSE)*D63))</f>
        <v/>
      </c>
    </row>
    <row r="64" spans="1:7" ht="30" customHeight="1" x14ac:dyDescent="0.3">
      <c r="A64">
        <v>58</v>
      </c>
      <c r="B64" s="31"/>
      <c r="C64" s="70" t="str">
        <f>IF(F64="","",VLOOKUP(F:F,'Ergebnisblatt Stufe 1'!$B$6:$E$15,4,FALSE))</f>
        <v/>
      </c>
      <c r="D64" s="33"/>
      <c r="E64" s="35"/>
      <c r="F64" s="36"/>
      <c r="G64" s="49" t="str">
        <f>IF(OR(B64="",F64=""),"",IF(_xlfn.IFNA(VLOOKUP(F:F,'Ergebnisblatt Stufe 1'!$B$6:$E$15,3,FALSE),""),VLOOKUP(F:F,'Ergebnisblatt Stufe 1'!$B$6:$E$15,3,FALSE)*D64))</f>
        <v/>
      </c>
    </row>
    <row r="65" spans="1:8" ht="30" customHeight="1" x14ac:dyDescent="0.3">
      <c r="A65">
        <v>59</v>
      </c>
      <c r="B65" s="31"/>
      <c r="C65" s="70" t="str">
        <f>IF(F65="","",VLOOKUP(F:F,'Ergebnisblatt Stufe 1'!$B$6:$E$15,4,FALSE))</f>
        <v/>
      </c>
      <c r="D65" s="33"/>
      <c r="E65" s="35"/>
      <c r="F65" s="36"/>
      <c r="G65" s="49" t="str">
        <f>IF(OR(B65="",F65=""),"",IF(_xlfn.IFNA(VLOOKUP(F:F,'Ergebnisblatt Stufe 1'!$B$6:$E$15,3,FALSE),""),VLOOKUP(F:F,'Ergebnisblatt Stufe 1'!$B$6:$E$15,3,FALSE)*D65))</f>
        <v/>
      </c>
    </row>
    <row r="66" spans="1:8" ht="30" customHeight="1" x14ac:dyDescent="0.3">
      <c r="A66">
        <v>60</v>
      </c>
      <c r="B66" s="31"/>
      <c r="C66" s="70" t="str">
        <f>IF(F66="","",VLOOKUP(F:F,'Ergebnisblatt Stufe 1'!$B$6:$E$15,4,FALSE))</f>
        <v/>
      </c>
      <c r="D66" s="33"/>
      <c r="E66" s="35"/>
      <c r="F66" s="36"/>
      <c r="G66" s="49" t="str">
        <f>IF(OR(B66="",F66=""),"",IF(_xlfn.IFNA(VLOOKUP(F:F,'Ergebnisblatt Stufe 1'!$B$6:$E$15,3,FALSE),""),VLOOKUP(F:F,'Ergebnisblatt Stufe 1'!$B$6:$E$15,3,FALSE)*D66))</f>
        <v/>
      </c>
    </row>
    <row r="67" spans="1:8" x14ac:dyDescent="0.3"/>
    <row r="68" spans="1:8" ht="51.75" customHeight="1" x14ac:dyDescent="0.3">
      <c r="B68" s="92" t="s">
        <v>27</v>
      </c>
      <c r="C68" s="82"/>
      <c r="D68" s="82"/>
      <c r="E68" s="82"/>
      <c r="F68" s="82"/>
      <c r="G68" s="82"/>
    </row>
    <row r="69" spans="1:8" ht="51.75" customHeight="1" x14ac:dyDescent="0.3">
      <c r="B69" s="92" t="s">
        <v>59</v>
      </c>
      <c r="C69" s="82"/>
      <c r="D69" s="82"/>
      <c r="E69" s="82"/>
      <c r="F69" s="82"/>
      <c r="G69" s="82"/>
    </row>
    <row r="70" spans="1:8" ht="18" customHeight="1" x14ac:dyDescent="0.3"/>
    <row r="71" spans="1:8" ht="50.1" customHeight="1" x14ac:dyDescent="0.3">
      <c r="B71" s="82" t="s">
        <v>57</v>
      </c>
      <c r="C71" s="82"/>
      <c r="D71" s="83"/>
      <c r="E71" s="84"/>
      <c r="F71" s="53" t="s">
        <v>58</v>
      </c>
      <c r="G71" s="54"/>
    </row>
    <row r="72" spans="1:8" ht="22.5" customHeight="1" x14ac:dyDescent="0.3"/>
    <row r="73" spans="1:8" ht="50.1" customHeight="1" x14ac:dyDescent="0.4">
      <c r="B73" s="85" t="s">
        <v>20</v>
      </c>
      <c r="C73" s="85"/>
      <c r="D73" s="86"/>
      <c r="E73" s="87"/>
      <c r="F73" s="56" t="s">
        <v>13</v>
      </c>
      <c r="G73" s="55"/>
      <c r="H73" s="4"/>
    </row>
  </sheetData>
  <sheetProtection sheet="1" selectLockedCells="1"/>
  <protectedRanges>
    <protectedRange password="CC6F" sqref="G6" name="Bereich1_1"/>
  </protectedRanges>
  <mergeCells count="10">
    <mergeCell ref="B71:C71"/>
    <mergeCell ref="D71:E71"/>
    <mergeCell ref="B73:C73"/>
    <mergeCell ref="D73:E73"/>
    <mergeCell ref="E1:G1"/>
    <mergeCell ref="E2:G2"/>
    <mergeCell ref="E3:G3"/>
    <mergeCell ref="E4:G4"/>
    <mergeCell ref="B68:G68"/>
    <mergeCell ref="B69:G69"/>
  </mergeCells>
  <conditionalFormatting sqref="E7:E66">
    <cfRule type="expression" dxfId="4" priority="1">
      <formula>AND(B7&lt;&gt;"",D7&lt;&gt;"",F7&lt;&gt;"",E7="")</formula>
    </cfRule>
  </conditionalFormatting>
  <dataValidations count="2">
    <dataValidation type="whole" allowBlank="1" showInputMessage="1" showErrorMessage="1" sqref="D7:D66" xr:uid="{6F5A6E11-37CB-4586-92FB-2661394D89CA}">
      <formula1>0</formula1>
      <formula2>365</formula2>
    </dataValidation>
    <dataValidation type="list" allowBlank="1" showInputMessage="1" showErrorMessage="1" sqref="E3:G3" xr:uid="{89ACA389-B538-4A1A-AF2C-7EA1040601EC}">
      <formula1>"Sichtprüfung,Eindringprüfung,Magnetische Prüfung,Durchstrahlungsprüfung-Film,Ultraschallprüfung,Wirbelstromprüfung,Thermografieprüfung,Schallemissionsprüfung,Dichtheitsprüfung"</formula1>
    </dataValidation>
  </dataValidations>
  <pageMargins left="0.9055118110236221" right="0.70866141732283472" top="1.0236220472440944" bottom="0.6692913385826772" header="0.31496062992125984" footer="0.31496062992125984"/>
  <pageSetup paperSize="9" scale="77" fitToHeight="0" orientation="landscape" r:id="rId1"/>
  <headerFooter>
    <oddHeader>&amp;C&amp;18Strukturierte Kreditliste für Stufe 1 Erneuerung | Nachweise&amp;R&amp;G</oddHeader>
    <oddFooter>&amp;CSeite &amp;P/&amp;N&amp;R&amp;F | Rev. 02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0A270F-84EE-4E96-A917-DE518D039073}">
          <x14:formula1>
            <xm:f>'Ergebnisblatt Stufe 1'!$H$4:$L$4</xm:f>
          </x14:formula1>
          <xm:sqref>B7:B66</xm:sqref>
        </x14:dataValidation>
        <x14:dataValidation type="list" allowBlank="1" showInputMessage="1" showErrorMessage="1" xr:uid="{480721E7-78D3-4AD1-A6C1-8E594D814923}">
          <x14:formula1>
            <xm:f>'Ergebnisblatt Stufe 1'!$B$7:$B$15</xm:f>
          </x14:formula1>
          <xm:sqref>F7:F66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BB9D-7323-4894-8391-7EF6261A65DC}">
  <sheetPr>
    <pageSetUpPr fitToPage="1"/>
  </sheetPr>
  <dimension ref="A1:P20"/>
  <sheetViews>
    <sheetView showGridLines="0" showRowColHeaders="0" zoomScale="55" zoomScaleNormal="55" zoomScalePageLayoutView="55" workbookViewId="0">
      <selection activeCell="L20" sqref="L20"/>
    </sheetView>
  </sheetViews>
  <sheetFormatPr baseColWidth="10" defaultColWidth="0" defaultRowHeight="14.4" zeroHeight="1" x14ac:dyDescent="0.3"/>
  <cols>
    <col min="1" max="1" width="4.5546875" bestFit="1" customWidth="1"/>
    <col min="2" max="2" width="73.21875" customWidth="1"/>
    <col min="3" max="3" width="31.77734375" customWidth="1"/>
    <col min="4" max="4" width="9.21875" hidden="1" customWidth="1"/>
    <col min="5" max="5" width="14.44140625" hidden="1" customWidth="1"/>
    <col min="6" max="7" width="17.5546875" customWidth="1"/>
    <col min="8" max="12" width="15.77734375" customWidth="1"/>
    <col min="13" max="13" width="12.21875" customWidth="1"/>
    <col min="14" max="16" width="0" hidden="1" customWidth="1"/>
    <col min="17" max="16384" width="10.77734375" hidden="1"/>
  </cols>
  <sheetData>
    <row r="1" spans="1:16" ht="25.05" customHeight="1" x14ac:dyDescent="0.4">
      <c r="B1" s="2" t="s">
        <v>2</v>
      </c>
      <c r="C1" s="74" t="str">
        <f>IF('Erneuerung Stufe 1'!E1="","",'Erneuerung Stufe 1'!E1)</f>
        <v/>
      </c>
      <c r="D1" s="98"/>
      <c r="E1" s="98"/>
      <c r="F1" s="98"/>
      <c r="G1" s="66"/>
      <c r="H1" s="65" t="s">
        <v>26</v>
      </c>
      <c r="I1" s="98" t="str">
        <f>IF('Erneuerung Stufe 1'!E2="","",'Erneuerung Stufe 1'!E2)</f>
        <v/>
      </c>
      <c r="J1" s="98"/>
      <c r="K1" s="98"/>
      <c r="L1" s="99"/>
      <c r="M1" s="99"/>
    </row>
    <row r="2" spans="1:16" ht="25.05" customHeight="1" x14ac:dyDescent="0.45">
      <c r="B2" s="2" t="s">
        <v>4</v>
      </c>
      <c r="C2" s="75" t="str">
        <f>IF('Erneuerung Stufe 1'!E3="","",'Erneuerung Stufe 1'!E3)</f>
        <v/>
      </c>
      <c r="D2" s="100"/>
      <c r="E2" s="100"/>
      <c r="F2" s="101"/>
      <c r="G2" s="67"/>
      <c r="H2" s="25"/>
      <c r="I2" s="26"/>
      <c r="J2" s="26"/>
      <c r="K2" s="26"/>
      <c r="L2" s="26"/>
      <c r="M2" s="1"/>
    </row>
    <row r="3" spans="1:16" ht="25.05" customHeight="1" x14ac:dyDescent="0.4">
      <c r="B3" s="2" t="s">
        <v>18</v>
      </c>
      <c r="C3" s="76" t="str">
        <f>IF('Erneuerung Stufe 1'!E4="","",'Erneuerung Stufe 1'!E4)</f>
        <v/>
      </c>
      <c r="D3" s="102"/>
      <c r="E3" s="102"/>
      <c r="F3" s="102"/>
      <c r="G3" s="68"/>
      <c r="H3" s="25"/>
      <c r="I3" s="25"/>
      <c r="J3" s="25"/>
      <c r="K3" s="25"/>
      <c r="L3" s="25"/>
      <c r="M3" s="3"/>
    </row>
    <row r="4" spans="1:16" ht="21" customHeight="1" x14ac:dyDescent="0.4">
      <c r="B4" s="2"/>
      <c r="C4" s="2"/>
      <c r="D4" s="57"/>
      <c r="E4" s="57"/>
      <c r="G4" s="1"/>
      <c r="H4" s="72" t="str">
        <f>"Jahr 1: "&amp;TEXT(IF($C$3="","",(DATE(YEAR($C$3),MONTH($C$3)-60,DAY($C$3)+1))),"tt.MM.jjjj")&amp;" - "&amp;TEXT(IF($C$3="","",(DATE(YEAR($C$3),MONTH($C$3)-48,DAY($C$3)))),"tt.MM.jjjj")</f>
        <v xml:space="preserve">Jahr 1:  - </v>
      </c>
      <c r="I4" s="72" t="str">
        <f>"Jahr 2: "&amp;TEXT(IF($C$3="","",(DATE(YEAR($C$3),MONTH($C$3)-48,DAY($C$3)+1))),"tt.MM.jjjj")&amp;" - "&amp;TEXT(IF($C$3="","",(DATE(YEAR($C$3),MONTH($C$3)-36,DAY($C$3)))),"tt.MM.jjjj")</f>
        <v xml:space="preserve">Jahr 2:  - </v>
      </c>
      <c r="J4" s="72" t="str">
        <f>"Jahr 3: "&amp;TEXT(IF($C$3="","",(DATE(YEAR($C$3),MONTH($C$3)-36,DAY($C$3)+1))),"tt.MM.jjjj")&amp;" - "&amp;TEXT(IF($C$3="","",(DATE(YEAR($C$3),MONTH($C$3)-24,DAY($C$3)))),"tt.MM.jjjj")</f>
        <v xml:space="preserve">Jahr 3:  - </v>
      </c>
      <c r="K4" s="72" t="str">
        <f>"Jahr 4: "&amp;TEXT(IF($C$3="","",(DATE(YEAR($C$3),MONTH($C$3)-24,DAY($C$3)+1))),"tt.MM.jjjj")&amp;" - "&amp;TEXT(IF($C$3="","",(DATE(YEAR($C$3),MONTH($C$3)-12,DAY($C$3)))),"tt.MM.jjjj")</f>
        <v xml:space="preserve">Jahr 4:  - </v>
      </c>
      <c r="L4" s="72" t="str">
        <f>"Jahr 5: "&amp;TEXT(IF($C$3="","",(DATE(YEAR($C$3),MONTH($C$3)-12,DAY($C$3)+1))),"tt.MM.jjjj")&amp;" - "&amp;TEXT(IF(C3="","",C3),"tt.MM.jjjj")</f>
        <v xml:space="preserve">Jahr 5:  - </v>
      </c>
      <c r="M4" s="3"/>
    </row>
    <row r="5" spans="1:16" ht="21" customHeight="1" x14ac:dyDescent="0.3">
      <c r="B5" s="77" t="s">
        <v>54</v>
      </c>
      <c r="C5" s="77" t="s">
        <v>6</v>
      </c>
      <c r="D5" s="9" t="s">
        <v>6</v>
      </c>
      <c r="E5" s="9" t="s">
        <v>7</v>
      </c>
      <c r="F5" s="9" t="s">
        <v>52</v>
      </c>
      <c r="G5" s="9" t="s">
        <v>51</v>
      </c>
      <c r="H5" s="9" t="s">
        <v>46</v>
      </c>
      <c r="I5" s="9" t="s">
        <v>47</v>
      </c>
      <c r="J5" s="9" t="s">
        <v>48</v>
      </c>
      <c r="K5" s="9" t="s">
        <v>49</v>
      </c>
      <c r="L5" s="9" t="s">
        <v>50</v>
      </c>
      <c r="M5" s="9" t="s">
        <v>3</v>
      </c>
    </row>
    <row r="6" spans="1:16" ht="40.049999999999997" customHeight="1" x14ac:dyDescent="0.3">
      <c r="A6" s="93" t="s">
        <v>1</v>
      </c>
      <c r="B6" s="21" t="s">
        <v>21</v>
      </c>
      <c r="C6" s="23" t="s">
        <v>35</v>
      </c>
      <c r="D6" s="58" t="s">
        <v>34</v>
      </c>
      <c r="E6" s="22" t="s">
        <v>33</v>
      </c>
      <c r="F6" s="22">
        <v>25</v>
      </c>
      <c r="G6" s="22">
        <v>95</v>
      </c>
      <c r="H6" s="16">
        <f>IF(SUM(H7:H8)&gt;$F$6,F6,SUM(H7:H8))</f>
        <v>0</v>
      </c>
      <c r="I6" s="16">
        <f>IF(SUM(I7:I8)&gt;$F$6,$F$6,SUM(I7:I8))</f>
        <v>0</v>
      </c>
      <c r="J6" s="16">
        <f t="shared" ref="J6:L6" si="0">IF(SUM(J7:J8)&gt;$F$6,$F$6,SUM(J7:J8))</f>
        <v>0</v>
      </c>
      <c r="K6" s="16">
        <f t="shared" si="0"/>
        <v>0</v>
      </c>
      <c r="L6" s="16">
        <f t="shared" si="0"/>
        <v>0</v>
      </c>
      <c r="M6" s="27">
        <f>IF(SUM(H6:L6)&gt;=G6,G6,(SUM(H6:L6)))</f>
        <v>0</v>
      </c>
      <c r="P6" s="7"/>
    </row>
    <row r="7" spans="1:16" ht="25.05" customHeight="1" x14ac:dyDescent="0.3">
      <c r="A7" s="93"/>
      <c r="B7" s="60" t="s">
        <v>36</v>
      </c>
      <c r="C7" s="60" t="s">
        <v>38</v>
      </c>
      <c r="D7" s="61">
        <v>1</v>
      </c>
      <c r="E7" s="61" t="s">
        <v>28</v>
      </c>
      <c r="F7" s="61">
        <v>25</v>
      </c>
      <c r="G7" s="61">
        <v>95</v>
      </c>
      <c r="H7" s="59">
        <f>SUMIFS('Erneuerung Stufe 1'!$G$7:$G$66,'Erneuerung Stufe 1'!$F$7:$F$66,$B$7,'Erneuerung Stufe 1'!$B$7:$B$66,'Ergebnisblatt Stufe 1'!H$4)</f>
        <v>0</v>
      </c>
      <c r="I7" s="59">
        <f>SUMIFS('Erneuerung Stufe 1'!$G$7:$G$66,'Erneuerung Stufe 1'!$F$7:$F$66,$B$7,'Erneuerung Stufe 1'!$B$7:$B$66,'Ergebnisblatt Stufe 1'!I$4)</f>
        <v>0</v>
      </c>
      <c r="J7" s="59">
        <f>SUMIFS('Erneuerung Stufe 1'!$G$7:$G$66,'Erneuerung Stufe 1'!$F$7:$F$66,$B$7,'Erneuerung Stufe 1'!$B$7:$B$66,'Ergebnisblatt Stufe 1'!J$4)</f>
        <v>0</v>
      </c>
      <c r="K7" s="59">
        <f>SUMIFS('Erneuerung Stufe 1'!$G$7:$G$66,'Erneuerung Stufe 1'!$F$7:$F$66,$B$7,'Erneuerung Stufe 1'!$B$7:$B$66,'Ergebnisblatt Stufe 1'!K$4)</f>
        <v>0</v>
      </c>
      <c r="L7" s="59">
        <f>SUMIFS('Erneuerung Stufe 1'!$G$7:$G$66,'Erneuerung Stufe 1'!$F$7:$F$66,$B$7,'Erneuerung Stufe 1'!$B$7:$B$66,'Ergebnisblatt Stufe 1'!L$4)</f>
        <v>0</v>
      </c>
      <c r="M7" s="27"/>
      <c r="P7" s="7"/>
    </row>
    <row r="8" spans="1:16" ht="25.05" customHeight="1" x14ac:dyDescent="0.3">
      <c r="A8" s="93"/>
      <c r="B8" s="60" t="s">
        <v>37</v>
      </c>
      <c r="C8" s="60" t="s">
        <v>39</v>
      </c>
      <c r="D8" s="61">
        <v>2</v>
      </c>
      <c r="E8" s="61" t="s">
        <v>8</v>
      </c>
      <c r="F8" s="61">
        <v>25</v>
      </c>
      <c r="G8" s="61">
        <v>95</v>
      </c>
      <c r="H8" s="59">
        <f>SUMIFS('Erneuerung Stufe 1'!$G$7:$G$66,'Erneuerung Stufe 1'!$F$7:$F$66,$B$8,'Erneuerung Stufe 1'!$B$7:$B$66,'Ergebnisblatt Stufe 1'!H$4)</f>
        <v>0</v>
      </c>
      <c r="I8" s="59">
        <f>SUMIFS('Erneuerung Stufe 1'!$G$7:$G$66,'Erneuerung Stufe 1'!$F$7:$F$66,$B$8,'Erneuerung Stufe 1'!$B$7:$B$66,'Ergebnisblatt Stufe 1'!I$4)</f>
        <v>0</v>
      </c>
      <c r="J8" s="59">
        <f>SUMIFS('Erneuerung Stufe 1'!$G$7:$G$66,'Erneuerung Stufe 1'!$F$7:$F$66,$B$8,'Erneuerung Stufe 1'!$B$7:$B$66,'Ergebnisblatt Stufe 1'!J$4)</f>
        <v>0</v>
      </c>
      <c r="K8" s="59">
        <f>SUMIFS('Erneuerung Stufe 1'!$G$7:$G$66,'Erneuerung Stufe 1'!$F$7:$F$66,$B$8,'Erneuerung Stufe 1'!$B$7:$B$66,'Ergebnisblatt Stufe 1'!K$4)</f>
        <v>0</v>
      </c>
      <c r="L8" s="59">
        <f>SUMIFS('Erneuerung Stufe 1'!$G$7:$G$66,'Erneuerung Stufe 1'!$F$7:$F$66,$B$8,'Erneuerung Stufe 1'!$B$7:$B$66,'Ergebnisblatt Stufe 1'!L$4)</f>
        <v>0</v>
      </c>
      <c r="M8" s="27"/>
      <c r="P8" s="7"/>
    </row>
    <row r="9" spans="1:16" ht="40.049999999999997" customHeight="1" x14ac:dyDescent="0.3">
      <c r="A9" s="93"/>
      <c r="B9" s="23" t="s">
        <v>31</v>
      </c>
      <c r="C9" s="23" t="s">
        <v>40</v>
      </c>
      <c r="D9" s="22">
        <v>1</v>
      </c>
      <c r="E9" s="22" t="s">
        <v>8</v>
      </c>
      <c r="F9" s="22">
        <v>5</v>
      </c>
      <c r="G9" s="22">
        <v>15</v>
      </c>
      <c r="H9" s="16">
        <f>IF(SUMIFS('Erneuerung Stufe 1'!$G$7:$G$66,'Erneuerung Stufe 1'!$F$7:$F$66,$B$9,'Erneuerung Stufe 1'!$B$7:$B$66,'Ergebnisblatt Stufe 1'!H$4)&gt;$F$9,$F$9,SUMIFS('Erneuerung Stufe 1'!$G$7:$G$66,'Erneuerung Stufe 1'!$F$7:$F$66,$B$9,'Erneuerung Stufe 1'!$B$7:$B$66,'Ergebnisblatt Stufe 1'!H$4))</f>
        <v>0</v>
      </c>
      <c r="I9" s="16">
        <f>IF(SUMIFS('Erneuerung Stufe 1'!$G$7:$G$66,'Erneuerung Stufe 1'!$F$7:$F$66,$B$9,'Erneuerung Stufe 1'!$B$7:$B$66,'Ergebnisblatt Stufe 1'!I$4)&gt;$F$9,$F$9,SUMIFS('Erneuerung Stufe 1'!$G$7:$G$66,'Erneuerung Stufe 1'!$F$7:$F$66,$B$9,'Erneuerung Stufe 1'!$B$7:$B$66,'Ergebnisblatt Stufe 1'!I$4))</f>
        <v>0</v>
      </c>
      <c r="J9" s="16">
        <f>IF(SUMIFS('Erneuerung Stufe 1'!$G$7:$G$66,'Erneuerung Stufe 1'!$F$7:$F$66,$B$9,'Erneuerung Stufe 1'!$B$7:$B$66,'Ergebnisblatt Stufe 1'!J$4)&gt;$F$9,$F$9,SUMIFS('Erneuerung Stufe 1'!$G$7:$G$66,'Erneuerung Stufe 1'!$F$7:$F$66,$B$9,'Erneuerung Stufe 1'!$B$7:$B$66,'Ergebnisblatt Stufe 1'!J$4))</f>
        <v>0</v>
      </c>
      <c r="K9" s="16">
        <f>IF(SUMIFS('Erneuerung Stufe 1'!$G$7:$G$66,'Erneuerung Stufe 1'!$F$7:$F$66,$B$9,'Erneuerung Stufe 1'!$B$7:$B$66,'Ergebnisblatt Stufe 1'!K$4)&gt;$F$9,$F$9,SUMIFS('Erneuerung Stufe 1'!$G$7:$G$66,'Erneuerung Stufe 1'!$F$7:$F$66,$B$9,'Erneuerung Stufe 1'!$B$7:$B$66,'Ergebnisblatt Stufe 1'!K$4))</f>
        <v>0</v>
      </c>
      <c r="L9" s="16">
        <f>IF(SUMIFS('Erneuerung Stufe 1'!$G$7:$G$66,'Erneuerung Stufe 1'!$F$7:$F$66,$B$9,'Erneuerung Stufe 1'!$B$7:$B$66,'Ergebnisblatt Stufe 1'!L$4)&gt;$F$9,$F$9,SUMIFS('Erneuerung Stufe 1'!$G$7:$G$66,'Erneuerung Stufe 1'!$F$7:$F$66,$B$9,'Erneuerung Stufe 1'!$B$7:$B$66,'Ergebnisblatt Stufe 1'!L$4))</f>
        <v>0</v>
      </c>
      <c r="M9" s="27">
        <f>IF(SUM(H9:L9)&gt;=G9,G9,(SUM(H9:L9)))</f>
        <v>0</v>
      </c>
      <c r="O9" s="6"/>
    </row>
    <row r="10" spans="1:16" ht="40.049999999999997" customHeight="1" x14ac:dyDescent="0.3">
      <c r="A10" s="93"/>
      <c r="B10" s="23" t="s">
        <v>32</v>
      </c>
      <c r="C10" s="23" t="s">
        <v>39</v>
      </c>
      <c r="D10" s="22">
        <v>2</v>
      </c>
      <c r="E10" s="22" t="s">
        <v>8</v>
      </c>
      <c r="F10" s="22">
        <v>10</v>
      </c>
      <c r="G10" s="22">
        <v>25</v>
      </c>
      <c r="H10" s="16">
        <f>IF(SUMIFS('Erneuerung Stufe 1'!$G$7:$G$66,'Erneuerung Stufe 1'!$F$7:$F$66,$B$10,'Erneuerung Stufe 1'!$B$7:$B$66,'Ergebnisblatt Stufe 1'!H$4)&gt;$F$10,$F$10,SUMIFS('Erneuerung Stufe 1'!$G$7:$G$66,'Erneuerung Stufe 1'!$F$7:$F$66,$B$10,'Erneuerung Stufe 1'!$B$7:$B$66,'Ergebnisblatt Stufe 1'!H$4))</f>
        <v>0</v>
      </c>
      <c r="I10" s="16">
        <f>IF(SUMIFS('Erneuerung Stufe 1'!$G$7:$G$66,'Erneuerung Stufe 1'!$F$7:$F$66,$B$10,'Erneuerung Stufe 1'!$B$7:$B$66,'Ergebnisblatt Stufe 1'!I$4)&gt;$F$10,$F$10,SUMIFS('Erneuerung Stufe 1'!$G$7:$G$66,'Erneuerung Stufe 1'!$F$7:$F$66,$B$10,'Erneuerung Stufe 1'!$B$7:$B$66,'Ergebnisblatt Stufe 1'!I$4))</f>
        <v>0</v>
      </c>
      <c r="J10" s="16">
        <f>IF(SUMIFS('Erneuerung Stufe 1'!$G$7:$G$66,'Erneuerung Stufe 1'!$F$7:$F$66,$B$10,'Erneuerung Stufe 1'!$B$7:$B$66,'Ergebnisblatt Stufe 1'!J$4)&gt;$F$10,$F$10,SUMIFS('Erneuerung Stufe 1'!$G$7:$G$66,'Erneuerung Stufe 1'!$F$7:$F$66,$B$10,'Erneuerung Stufe 1'!$B$7:$B$66,'Ergebnisblatt Stufe 1'!J$4))</f>
        <v>0</v>
      </c>
      <c r="K10" s="16">
        <f>IF(SUMIFS('Erneuerung Stufe 1'!$G$7:$G$66,'Erneuerung Stufe 1'!$F$7:$F$66,$B$10,'Erneuerung Stufe 1'!$B$7:$B$66,'Ergebnisblatt Stufe 1'!K$4)&gt;$F$10,$F$10,SUMIFS('Erneuerung Stufe 1'!$G$7:$G$66,'Erneuerung Stufe 1'!$F$7:$F$66,$B$10,'Erneuerung Stufe 1'!$B$7:$B$66,'Ergebnisblatt Stufe 1'!K$4))</f>
        <v>0</v>
      </c>
      <c r="L10" s="16">
        <f>IF(SUMIFS('Erneuerung Stufe 1'!$G$7:$G$66,'Erneuerung Stufe 1'!$F$7:$F$66,$B$10,'Erneuerung Stufe 1'!$B$7:$B$66,'Ergebnisblatt Stufe 1'!L$4)&gt;$F$10,$F$10,SUMIFS('Erneuerung Stufe 1'!$G$7:$G$66,'Erneuerung Stufe 1'!$F$7:$F$66,$B$10,'Erneuerung Stufe 1'!$B$7:$B$66,'Ergebnisblatt Stufe 1'!L$4))</f>
        <v>0</v>
      </c>
      <c r="M10" s="27">
        <f>IF(SUM(H10:L10)&gt;=G10,G10,(SUM(H10:L10)))</f>
        <v>0</v>
      </c>
    </row>
    <row r="11" spans="1:16" ht="40.049999999999997" customHeight="1" x14ac:dyDescent="0.3">
      <c r="A11" s="94"/>
      <c r="B11" s="23" t="s">
        <v>22</v>
      </c>
      <c r="C11" s="23" t="s">
        <v>41</v>
      </c>
      <c r="D11" s="22">
        <v>1</v>
      </c>
      <c r="E11" s="22" t="s">
        <v>9</v>
      </c>
      <c r="F11" s="22">
        <v>15</v>
      </c>
      <c r="G11" s="22">
        <v>60</v>
      </c>
      <c r="H11" s="16">
        <f>IF(SUMIFS('Erneuerung Stufe 1'!$G$7:$G$66,'Erneuerung Stufe 1'!$F$7:$F$66,$B$11,'Erneuerung Stufe 1'!$B$7:$B$66,'Ergebnisblatt Stufe 1'!H$4)&gt;$F$11,$F$11,SUMIFS('Erneuerung Stufe 1'!$G$7:$G$66,'Erneuerung Stufe 1'!$F$7:$F$66,$B$11,'Erneuerung Stufe 1'!$B$7:$B$66,'Ergebnisblatt Stufe 1'!H$4))</f>
        <v>0</v>
      </c>
      <c r="I11" s="16">
        <f>IF(SUMIFS('Erneuerung Stufe 1'!$G$7:$G$66,'Erneuerung Stufe 1'!$F$7:$F$66,$B$11,'Erneuerung Stufe 1'!$B$7:$B$66,'Ergebnisblatt Stufe 1'!I$4)&gt;$F$11,$F$11,SUMIFS('Erneuerung Stufe 1'!$G$7:$G$66,'Erneuerung Stufe 1'!$F$7:$F$66,$B$11,'Erneuerung Stufe 1'!$B$7:$B$66,'Ergebnisblatt Stufe 1'!I$4))</f>
        <v>0</v>
      </c>
      <c r="J11" s="16">
        <f>IF(SUMIFS('Erneuerung Stufe 1'!$G$7:$G$66,'Erneuerung Stufe 1'!$F$7:$F$66,$B$11,'Erneuerung Stufe 1'!$B$7:$B$66,'Ergebnisblatt Stufe 1'!J$4)&gt;$F$11,$F$11,SUMIFS('Erneuerung Stufe 1'!$G$7:$G$66,'Erneuerung Stufe 1'!$F$7:$F$66,$B$11,'Erneuerung Stufe 1'!$B$7:$B$66,'Ergebnisblatt Stufe 1'!J$4))</f>
        <v>0</v>
      </c>
      <c r="K11" s="16">
        <f>IF(SUMIFS('Erneuerung Stufe 1'!$G$7:$G$66,'Erneuerung Stufe 1'!$F$7:$F$66,$B$11,'Erneuerung Stufe 1'!$B$7:$B$66,'Ergebnisblatt Stufe 1'!K$4)&gt;$F$11,$F$11,SUMIFS('Erneuerung Stufe 1'!$G$7:$G$66,'Erneuerung Stufe 1'!$F$7:$F$66,$B$11,'Erneuerung Stufe 1'!$B$7:$B$66,'Ergebnisblatt Stufe 1'!K$4))</f>
        <v>0</v>
      </c>
      <c r="L11" s="16">
        <f>IF(SUMIFS('Erneuerung Stufe 1'!$G$7:$G$66,'Erneuerung Stufe 1'!$F$7:$F$66,$B$11,'Erneuerung Stufe 1'!$B$7:$B$66,'Ergebnisblatt Stufe 1'!L$4)&gt;$F$11,$F$11,SUMIFS('Erneuerung Stufe 1'!$G$7:$G$66,'Erneuerung Stufe 1'!$F$7:$F$66,$B$11,'Erneuerung Stufe 1'!$B$7:$B$66,'Ergebnisblatt Stufe 1'!L$4))</f>
        <v>0</v>
      </c>
      <c r="M11" s="27">
        <f>IF(SUM(H11:L11)&gt;=G11,G11,(SUM(H11:L11)))</f>
        <v>0</v>
      </c>
    </row>
    <row r="12" spans="1:16" ht="30" customHeight="1" x14ac:dyDescent="0.3">
      <c r="A12" s="8"/>
      <c r="B12" s="10"/>
      <c r="C12" s="10"/>
      <c r="D12" s="11"/>
      <c r="E12" s="11"/>
      <c r="F12" s="12"/>
      <c r="G12" s="13"/>
      <c r="H12" s="14"/>
      <c r="I12" s="14"/>
      <c r="J12" s="14"/>
      <c r="K12" s="15"/>
      <c r="L12" s="17" t="s">
        <v>55</v>
      </c>
      <c r="M12" s="28">
        <f>SUM(M6:M11)</f>
        <v>0</v>
      </c>
    </row>
    <row r="13" spans="1:16" ht="40.049999999999997" customHeight="1" x14ac:dyDescent="0.3">
      <c r="A13" s="93" t="s">
        <v>0</v>
      </c>
      <c r="B13" s="23" t="s">
        <v>23</v>
      </c>
      <c r="C13" s="23" t="s">
        <v>40</v>
      </c>
      <c r="D13" s="22">
        <v>1</v>
      </c>
      <c r="E13" s="22" t="s">
        <v>8</v>
      </c>
      <c r="F13" s="22">
        <v>2</v>
      </c>
      <c r="G13" s="22">
        <v>10</v>
      </c>
      <c r="H13" s="16">
        <f>IF(SUMIFS('Erneuerung Stufe 1'!$G$7:$G$66,'Erneuerung Stufe 1'!$F$7:$F$66,$B$13,'Erneuerung Stufe 1'!$B$7:$B$66,'Ergebnisblatt Stufe 1'!H$4)&gt;$F$13,$F$13,SUMIFS('Erneuerung Stufe 1'!$G$7:$G$66,'Erneuerung Stufe 1'!$F$7:$F$66,$B$13,'Erneuerung Stufe 1'!$B$7:$B$66,'Ergebnisblatt Stufe 1'!H$4))</f>
        <v>0</v>
      </c>
      <c r="I13" s="16">
        <f>IF(SUMIFS('Erneuerung Stufe 1'!$G$7:$G$66,'Erneuerung Stufe 1'!$F$7:$F$66,$B$13,'Erneuerung Stufe 1'!$B$7:$B$66,'Ergebnisblatt Stufe 1'!I$4)&gt;$F$13,$F$13,SUMIFS('Erneuerung Stufe 1'!$G$7:$G$66,'Erneuerung Stufe 1'!$F$7:$F$66,$B$13,'Erneuerung Stufe 1'!$B$7:$B$66,'Ergebnisblatt Stufe 1'!I$4))</f>
        <v>0</v>
      </c>
      <c r="J13" s="16">
        <f>IF(SUMIFS('Erneuerung Stufe 1'!$G$7:$G$66,'Erneuerung Stufe 1'!$F$7:$F$66,$B$13,'Erneuerung Stufe 1'!$B$7:$B$66,'Ergebnisblatt Stufe 1'!J$4)&gt;$F$13,$F$13,SUMIFS('Erneuerung Stufe 1'!$G$7:$G$66,'Erneuerung Stufe 1'!$F$7:$F$66,$B$13,'Erneuerung Stufe 1'!$B$7:$B$66,'Ergebnisblatt Stufe 1'!J$4))</f>
        <v>0</v>
      </c>
      <c r="K13" s="16">
        <f>IF(SUMIFS('Erneuerung Stufe 1'!$G$7:$G$66,'Erneuerung Stufe 1'!$F$7:$F$66,$B$13,'Erneuerung Stufe 1'!$B$7:$B$66,'Ergebnisblatt Stufe 1'!K$4)&gt;$F$13,$F$13,SUMIFS('Erneuerung Stufe 1'!$G$7:$G$66,'Erneuerung Stufe 1'!$F$7:$F$66,$B$13,'Erneuerung Stufe 1'!$B$7:$B$66,'Ergebnisblatt Stufe 1'!K$4))</f>
        <v>0</v>
      </c>
      <c r="L13" s="16">
        <f>IF(SUMIFS('Erneuerung Stufe 1'!$G$7:$G$66,'Erneuerung Stufe 1'!$F$7:$F$66,$B$13,'Erneuerung Stufe 1'!$B$7:$B$66,'Ergebnisblatt Stufe 1'!L$4)&gt;$F$13,$F$13,SUMIFS('Erneuerung Stufe 1'!$G$7:$G$66,'Erneuerung Stufe 1'!$F$7:$F$66,$B$13,'Erneuerung Stufe 1'!$B$7:$B$66,'Ergebnisblatt Stufe 1'!L$4))</f>
        <v>0</v>
      </c>
      <c r="M13" s="29">
        <f t="shared" ref="M13:M15" si="1">IF(SUM(H13:L13)&gt;=G13,G13,(SUM(H13:L13)))</f>
        <v>0</v>
      </c>
    </row>
    <row r="14" spans="1:16" ht="40.049999999999997" customHeight="1" x14ac:dyDescent="0.3">
      <c r="A14" s="93"/>
      <c r="B14" s="23" t="s">
        <v>24</v>
      </c>
      <c r="C14" s="23" t="s">
        <v>42</v>
      </c>
      <c r="D14" s="22">
        <v>1</v>
      </c>
      <c r="E14" s="22" t="s">
        <v>10</v>
      </c>
      <c r="F14" s="22">
        <v>3</v>
      </c>
      <c r="G14" s="22">
        <v>15</v>
      </c>
      <c r="H14" s="16">
        <f>IF(SUMIFS('Erneuerung Stufe 1'!$G$7:$G$66,'Erneuerung Stufe 1'!$F$7:$F$66,$B$14,'Erneuerung Stufe 1'!$B$7:$B$66,'Ergebnisblatt Stufe 1'!H$4)&gt;$F$14,$F$14,SUMIFS('Erneuerung Stufe 1'!$G$7:$G$66,'Erneuerung Stufe 1'!$F$7:$F$66,$B$14,'Erneuerung Stufe 1'!$B$7:$B$66,'Ergebnisblatt Stufe 1'!H$4))</f>
        <v>0</v>
      </c>
      <c r="I14" s="16">
        <f>IF(SUMIFS('Erneuerung Stufe 1'!$G$7:$G$66,'Erneuerung Stufe 1'!$F$7:$F$66,$B$14,'Erneuerung Stufe 1'!$B$7:$B$66,'Ergebnisblatt Stufe 1'!I$4)&gt;$F$14,$F$14,SUMIFS('Erneuerung Stufe 1'!$G$7:$G$66,'Erneuerung Stufe 1'!$F$7:$F$66,$B$14,'Erneuerung Stufe 1'!$B$7:$B$66,'Ergebnisblatt Stufe 1'!I$4))</f>
        <v>0</v>
      </c>
      <c r="J14" s="16">
        <f>IF(SUMIFS('Erneuerung Stufe 1'!$G$7:$G$66,'Erneuerung Stufe 1'!$F$7:$F$66,$B$14,'Erneuerung Stufe 1'!$B$7:$B$66,'Ergebnisblatt Stufe 1'!J$4)&gt;$F$14,$F$14,SUMIFS('Erneuerung Stufe 1'!$G$7:$G$66,'Erneuerung Stufe 1'!$F$7:$F$66,$B$14,'Erneuerung Stufe 1'!$B$7:$B$66,'Ergebnisblatt Stufe 1'!J$4))</f>
        <v>0</v>
      </c>
      <c r="K14" s="16">
        <f>IF(SUMIFS('Erneuerung Stufe 1'!$G$7:$G$66,'Erneuerung Stufe 1'!$F$7:$F$66,$B$14,'Erneuerung Stufe 1'!$B$7:$B$66,'Ergebnisblatt Stufe 1'!K$4)&gt;$F$14,$F$14,SUMIFS('Erneuerung Stufe 1'!$G$7:$G$66,'Erneuerung Stufe 1'!$F$7:$F$66,$B$14,'Erneuerung Stufe 1'!$B$7:$B$66,'Ergebnisblatt Stufe 1'!K$4))</f>
        <v>0</v>
      </c>
      <c r="L14" s="16">
        <f>IF(SUMIFS('Erneuerung Stufe 1'!$G$7:$G$66,'Erneuerung Stufe 1'!$F$7:$F$66,$B$14,'Erneuerung Stufe 1'!$B$7:$B$66,'Ergebnisblatt Stufe 1'!L$4)&gt;$F$14,$F$14,SUMIFS('Erneuerung Stufe 1'!$G$7:$G$66,'Erneuerung Stufe 1'!$F$7:$F$66,$B$14,'Erneuerung Stufe 1'!$B$7:$B$66,'Ergebnisblatt Stufe 1'!L$4))</f>
        <v>0</v>
      </c>
      <c r="M14" s="29">
        <f t="shared" si="1"/>
        <v>0</v>
      </c>
    </row>
    <row r="15" spans="1:16" ht="40.049999999999997" customHeight="1" x14ac:dyDescent="0.3">
      <c r="A15" s="93"/>
      <c r="B15" s="23" t="s">
        <v>25</v>
      </c>
      <c r="C15" s="23" t="s">
        <v>43</v>
      </c>
      <c r="D15" s="22">
        <v>1</v>
      </c>
      <c r="E15" s="22" t="s">
        <v>11</v>
      </c>
      <c r="F15" s="22">
        <v>2</v>
      </c>
      <c r="G15" s="22">
        <v>5</v>
      </c>
      <c r="H15" s="16">
        <f>IF(SUMIFS('Erneuerung Stufe 1'!$G$7:$G$66,'Erneuerung Stufe 1'!$F$7:$F$66,$B$15,'Erneuerung Stufe 1'!$B$7:$B$66,'Ergebnisblatt Stufe 1'!H$4)&gt;$F$15,$F$15,SUMIFS('Erneuerung Stufe 1'!$G$7:$G$66,'Erneuerung Stufe 1'!$F$7:$F$66,$B$15,'Erneuerung Stufe 1'!$B$7:$B$66,'Ergebnisblatt Stufe 1'!H$4))</f>
        <v>0</v>
      </c>
      <c r="I15" s="16">
        <f>IF(SUMIFS('Erneuerung Stufe 1'!$G$7:$G$66,'Erneuerung Stufe 1'!$F$7:$F$66,$B$15,'Erneuerung Stufe 1'!$B$7:$B$66,'Ergebnisblatt Stufe 1'!I$4)&gt;$F$15,$F$15,SUMIFS('Erneuerung Stufe 1'!$G$7:$G$66,'Erneuerung Stufe 1'!$F$7:$F$66,$B$15,'Erneuerung Stufe 1'!$B$7:$B$66,'Ergebnisblatt Stufe 1'!I$4))</f>
        <v>0</v>
      </c>
      <c r="J15" s="16">
        <f>IF(SUMIFS('Erneuerung Stufe 1'!$G$7:$G$66,'Erneuerung Stufe 1'!$F$7:$F$66,$B$15,'Erneuerung Stufe 1'!$B$7:$B$66,'Ergebnisblatt Stufe 1'!J$4)&gt;$F$15,$F$15,SUMIFS('Erneuerung Stufe 1'!$G$7:$G$66,'Erneuerung Stufe 1'!$F$7:$F$66,$B$15,'Erneuerung Stufe 1'!$B$7:$B$66,'Ergebnisblatt Stufe 1'!J$4))</f>
        <v>0</v>
      </c>
      <c r="K15" s="16">
        <f>IF(SUMIFS('Erneuerung Stufe 1'!$G$7:$G$66,'Erneuerung Stufe 1'!$F$7:$F$66,$B$15,'Erneuerung Stufe 1'!$B$7:$B$66,'Ergebnisblatt Stufe 1'!K$4)&gt;$F$15,$F$15,SUMIFS('Erneuerung Stufe 1'!$G$7:$G$66,'Erneuerung Stufe 1'!$F$7:$F$66,$B$15,'Erneuerung Stufe 1'!$B$7:$B$66,'Ergebnisblatt Stufe 1'!K$4))</f>
        <v>0</v>
      </c>
      <c r="L15" s="16">
        <f>IF(SUMIFS('Erneuerung Stufe 1'!$G$7:$G$66,'Erneuerung Stufe 1'!$F$7:$F$66,$B$15,'Erneuerung Stufe 1'!$B$7:$B$66,'Ergebnisblatt Stufe 1'!L$4)&gt;$F$15,$F$15,SUMIFS('Erneuerung Stufe 1'!$G$7:$G$66,'Erneuerung Stufe 1'!$F$7:$F$66,$B$15,'Erneuerung Stufe 1'!$B$7:$B$66,'Ergebnisblatt Stufe 1'!L$4))</f>
        <v>0</v>
      </c>
      <c r="M15" s="29">
        <f t="shared" si="1"/>
        <v>0</v>
      </c>
    </row>
    <row r="16" spans="1:16" ht="30" customHeight="1" x14ac:dyDescent="0.35">
      <c r="B16" s="79" t="s">
        <v>53</v>
      </c>
      <c r="C16" s="10"/>
      <c r="D16" s="12"/>
      <c r="E16" s="12"/>
      <c r="F16" s="12"/>
      <c r="G16" s="18"/>
      <c r="H16" s="18"/>
      <c r="I16" s="18"/>
      <c r="J16" s="18"/>
      <c r="K16" s="19"/>
      <c r="L16" s="20" t="s">
        <v>45</v>
      </c>
      <c r="M16" s="30">
        <f>SUM(M13:M15)</f>
        <v>0</v>
      </c>
    </row>
    <row r="17" spans="2:16" ht="36" customHeight="1" x14ac:dyDescent="0.35">
      <c r="B17" s="95" t="str">
        <f>IF((OR(M12&lt;50,M17&lt;100,H7&lt;5,I7&lt;5,J7&lt;5,K7&lt;5,L7&lt;5,H8&lt;20,I8&lt;20,J8&lt;20,K8&lt;20,L8&lt;20)),"Die Anforderungen der Kreditliste sind nicht erfüllt. Folgende Punkte sind noch offen:","Die Anforderungen der Kreditliste sind erfüllt. Wenn für alle Positionen Nachweise vorliegen, kann die Kreditliste für die "&amp;C2&amp;" eingereicht werden!")</f>
        <v>Die Anforderungen der Kreditliste sind nicht erfüllt. Folgende Punkte sind noch offen:</v>
      </c>
      <c r="C17" s="95"/>
      <c r="D17" s="95"/>
      <c r="E17" s="95"/>
      <c r="F17" s="95"/>
      <c r="G17" s="96"/>
      <c r="H17" s="78"/>
      <c r="I17" s="78"/>
      <c r="J17" s="78"/>
      <c r="K17" s="78"/>
      <c r="L17" s="80" t="s">
        <v>56</v>
      </c>
      <c r="M17" s="73">
        <f>SUM(M12+M16)</f>
        <v>0</v>
      </c>
      <c r="P17" s="6"/>
    </row>
    <row r="18" spans="2:16" ht="107.1" customHeight="1" x14ac:dyDescent="0.3">
      <c r="B18" s="97" t="str">
        <f>IF(M12&lt;75,"- In Teil A sind mindestens 75 Punkte erforderlich."&amp;CHAR(10),)
&amp;IF(M17&lt;100,"- Im Gesamtergebnis sind mindestens 100 Punkte erforderlich."&amp;CHAR(10),)
&amp;IF(OR(H7&lt;5,I7&lt;5,J7&lt;5,K7&lt;5,L7&lt;5),"- Pro Jahr sind fünf Prüfberichte mit Datum und Nummer anzugeben."&amp;CHAR(10),)
&amp;IF(OR(H8&lt;20,I8&lt;20,J8&lt;20,K8&lt;20,L8&lt;20),"- Pro Jahr sind Arbeitstätigkeiten im Umfang von zehn Tagen (entspricht 20 Punkte) zu erbringen und durch einen Referee zu bestätigen.","")</f>
        <v>- In Teil A sind mindestens 75 Punkte erforderlich.
- Im Gesamtergebnis sind mindestens 100 Punkte erforderlich.
- Pro Jahr sind fünf Prüfberichte mit Datum und Nummer anzugeben.
- Pro Jahr sind Arbeitstätigkeiten im Umfang von zehn Tagen (entspricht 20 Punkte) zu erbringen und durch einen Referee zu bestätigen.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P18" s="6"/>
    </row>
    <row r="19" spans="2:16" ht="64.5" customHeight="1" x14ac:dyDescent="0.4">
      <c r="B19" s="24" t="s">
        <v>5</v>
      </c>
      <c r="C19" s="62"/>
      <c r="D19" s="63"/>
      <c r="E19" s="63"/>
      <c r="F19" s="63"/>
      <c r="G19" s="64"/>
      <c r="H19" s="24" t="s">
        <v>13</v>
      </c>
      <c r="I19" s="64"/>
      <c r="J19" s="64"/>
      <c r="K19" s="4"/>
      <c r="L19" s="4"/>
      <c r="M19" s="5"/>
    </row>
    <row r="20" spans="2:16" x14ac:dyDescent="0.3"/>
  </sheetData>
  <sheetProtection sheet="1" selectLockedCells="1"/>
  <mergeCells count="8">
    <mergeCell ref="A6:A11"/>
    <mergeCell ref="A13:A15"/>
    <mergeCell ref="B17:G17"/>
    <mergeCell ref="B18:M18"/>
    <mergeCell ref="D1:F1"/>
    <mergeCell ref="I1:M1"/>
    <mergeCell ref="D2:F2"/>
    <mergeCell ref="D3:F3"/>
  </mergeCells>
  <conditionalFormatting sqref="H7:L7">
    <cfRule type="cellIs" dxfId="3" priority="2" operator="lessThan">
      <formula>8</formula>
    </cfRule>
  </conditionalFormatting>
  <conditionalFormatting sqref="H8:L8">
    <cfRule type="cellIs" dxfId="2" priority="1" operator="lessThan">
      <formula>20</formula>
    </cfRule>
  </conditionalFormatting>
  <conditionalFormatting sqref="M12">
    <cfRule type="cellIs" dxfId="1" priority="4" operator="lessThan">
      <formula>75</formula>
    </cfRule>
  </conditionalFormatting>
  <conditionalFormatting sqref="M17">
    <cfRule type="cellIs" dxfId="0" priority="3" operator="lessThan">
      <formula>100</formula>
    </cfRule>
  </conditionalFormatting>
  <pageMargins left="0.59055118110236227" right="0.59055118110236227" top="0.98425196850393704" bottom="0.6692913385826772" header="0.31496062992125984" footer="0.31496062992125984"/>
  <pageSetup paperSize="9" scale="56" orientation="landscape" r:id="rId1"/>
  <headerFooter>
    <oddHeader>&amp;C&amp;28Strukturierte Kreditliste für Stufe 1 Erneuerung | Ergebnisblatt&amp;R&amp;G</oddHeader>
    <oddFooter>&amp;CSeite &amp;P/&amp;N&amp;R&amp;F | Rev. 02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80173-8d41-45d4-aa8f-9db8ac4f1a27">
      <Terms xmlns="http://schemas.microsoft.com/office/infopath/2007/PartnerControls"/>
    </lcf76f155ced4ddcb4097134ff3c332f>
    <TaxCatchAll xmlns="758c01ff-75c5-4d56-8c53-186a011f36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BB5623D4F7C848868654E0142B45D0" ma:contentTypeVersion="18" ma:contentTypeDescription="Ein neues Dokument erstellen." ma:contentTypeScope="" ma:versionID="86a4f6eb2181a3978f4190a08d999a53">
  <xsd:schema xmlns:xsd="http://www.w3.org/2001/XMLSchema" xmlns:xs="http://www.w3.org/2001/XMLSchema" xmlns:p="http://schemas.microsoft.com/office/2006/metadata/properties" xmlns:ns2="ca480173-8d41-45d4-aa8f-9db8ac4f1a27" xmlns:ns3="758c01ff-75c5-4d56-8c53-186a011f36c9" targetNamespace="http://schemas.microsoft.com/office/2006/metadata/properties" ma:root="true" ma:fieldsID="09843320f88110e1612c18a6935001b9" ns2:_="" ns3:_="">
    <xsd:import namespace="ca480173-8d41-45d4-aa8f-9db8ac4f1a27"/>
    <xsd:import namespace="758c01ff-75c5-4d56-8c53-186a011f3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0173-8d41-45d4-aa8f-9db8ac4f1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e8de681-1a8f-4ab2-a620-359ae77498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c01ff-75c5-4d56-8c53-186a011f3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8e43d65-dfcf-4e5f-94c3-9afbf0788714}" ma:internalName="TaxCatchAll" ma:showField="CatchAllData" ma:web="758c01ff-75c5-4d56-8c53-186a011f3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1A526-E48C-4A67-82CB-44C3C7B401B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758c01ff-75c5-4d56-8c53-186a011f36c9"/>
    <ds:schemaRef ds:uri="http://schemas.microsoft.com/office/infopath/2007/PartnerControls"/>
    <ds:schemaRef ds:uri="ca480173-8d41-45d4-aa8f-9db8ac4f1a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E1E7FA-6E62-4114-AFDE-2FA88EE08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0FC72-F49F-4F65-8ED4-8C5DE77404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Erneuerung Stufe 1</vt:lpstr>
      <vt:lpstr>Ergebnisblatt Stufe 1</vt:lpstr>
      <vt:lpstr>'Ergebnisblatt Stufe 1'!Druckbereich</vt:lpstr>
      <vt:lpstr>'Erneuerung Stufe 1'!Druckbereich</vt:lpstr>
      <vt:lpstr>'Erneuerung Stufe 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FZ_37_Kreditliste-Erneuerung Stufe 1</dc:title>
  <dc:creator>Andreas Schieder</dc:creator>
  <cp:keywords/>
  <dc:description>Rev.01 | 23.05.2023</dc:description>
  <cp:lastModifiedBy>Andreas Schieder</cp:lastModifiedBy>
  <cp:lastPrinted>2023-08-01T11:22:57Z</cp:lastPrinted>
  <dcterms:created xsi:type="dcterms:W3CDTF">2021-02-13T07:07:20Z</dcterms:created>
  <dcterms:modified xsi:type="dcterms:W3CDTF">2023-10-27T09:35:07Z</dcterms:modified>
  <cp:category>23.05.2023_Rev.01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0x010100D7BB5623D4F7C848868654E0142B45D0</vt:lpwstr>
  </property>
  <property fmtid="{D5CDD505-2E9C-101B-9397-08002B2CF9AE}" pid="3" name="MediaServiceImageTags">
    <vt:lpwstr/>
  </property>
</Properties>
</file>